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G. Proyectos" sheetId="1" r:id="rId5"/>
    <sheet state="visible" name="01" sheetId="2" r:id="rId6"/>
    <sheet state="visible" name="02" sheetId="3" r:id="rId7"/>
    <sheet state="visible" name="03" sheetId="4" r:id="rId8"/>
    <sheet state="visible" name="04" sheetId="5" r:id="rId9"/>
    <sheet state="visible" name="05" sheetId="6" r:id="rId1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tc={8674292f-626d-46ed-89e4-c1f0f608d9c4}</author>
    <author>tc={bd04e2c7-03e3-44f2-b6a8-2ee8a217ed9c}</author>
  </authors>
  <commentList>
    <comment authorId="0" xr:uid="{8674292f-626d-46ed-89e4-c1f0f608d9c4}" ref="K6">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 authorId="1" xr:uid="{bd04e2c7-03e3-44f2-b6a8-2ee8a217ed9c}" ref="J6">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List>
</comments>
</file>

<file path=xl/sharedStrings.xml><?xml version="1.0" encoding="utf-8"?>
<sst xmlns="http://schemas.openxmlformats.org/spreadsheetml/2006/main" count="448" uniqueCount="164">
  <si>
    <t>AGUAS DEL HUILA S.A. E.S.P.</t>
  </si>
  <si>
    <t>NIT 800'100.553-2</t>
  </si>
  <si>
    <t>SET INDICADORES GESTIÓN</t>
  </si>
  <si>
    <t>Versión 8.0</t>
  </si>
  <si>
    <t xml:space="preserve">PROCESO: </t>
  </si>
  <si>
    <t>GESTIÓN DE PROYECTOS</t>
  </si>
  <si>
    <t>NOMBRE DEL INDICADOR</t>
  </si>
  <si>
    <t>OBJETIVO DEL INDICADOR</t>
  </si>
  <si>
    <t>FORMULA DEL INDICADOR</t>
  </si>
  <si>
    <t>PERIODICIDAD REPORTE</t>
  </si>
  <si>
    <t>TIPO INDICADOR</t>
  </si>
  <si>
    <t>INTERPRETACIÓN SITUACIÓN</t>
  </si>
  <si>
    <t>LINEA BASE</t>
  </si>
  <si>
    <t>META 2020</t>
  </si>
  <si>
    <t>RESULTADOS VIGENCIA 2020</t>
  </si>
  <si>
    <t>OPTIMA</t>
  </si>
  <si>
    <t>ACEPTABLE</t>
  </si>
  <si>
    <t>DEFICIENTE</t>
  </si>
  <si>
    <t>Acum.</t>
  </si>
  <si>
    <t>ENE</t>
  </si>
  <si>
    <t>FEB</t>
  </si>
  <si>
    <t>MAR</t>
  </si>
  <si>
    <t>ABR</t>
  </si>
  <si>
    <t>MAY</t>
  </si>
  <si>
    <t>JUN</t>
  </si>
  <si>
    <t>JUL</t>
  </si>
  <si>
    <t>AGO</t>
  </si>
  <si>
    <t>SEP</t>
  </si>
  <si>
    <t>OCT</t>
  </si>
  <si>
    <t>NOV</t>
  </si>
  <si>
    <t>DIC</t>
  </si>
  <si>
    <t>IN01</t>
  </si>
  <si>
    <t>Cumplimiento del objeto del contrato</t>
  </si>
  <si>
    <t>Medir el grado de satisfacción de las obras públicas y proyectos ejecutados por la entidad.</t>
  </si>
  <si>
    <t xml:space="preserve">No. de contratos ejecutados a satisfacción / No.  Contratos  adjudicados. </t>
  </si>
  <si>
    <t>Semestral</t>
  </si>
  <si>
    <t xml:space="preserve">Eficiencia </t>
  </si>
  <si>
    <t>NIT 800.100.553-2</t>
  </si>
  <si>
    <t>&gt; 80%</t>
  </si>
  <si>
    <t xml:space="preserve">Entre 60% - 79% </t>
  </si>
  <si>
    <t xml:space="preserve">&lt; 59% </t>
  </si>
  <si>
    <r>
      <rPr>
        <rFont val="Tahoma"/>
        <b val="0"/>
        <color theme="1"/>
        <sz val="10.0"/>
      </rPr>
      <t xml:space="preserve">FORMATO: </t>
    </r>
    <r>
      <rPr>
        <rFont val="Tahoma"/>
        <b/>
        <color theme="1"/>
        <sz val="10.0"/>
      </rPr>
      <t>MATRIZ DE REGISTRO Y MEDICIÓN DE INDICADORES</t>
    </r>
  </si>
  <si>
    <t>PROCESO</t>
  </si>
  <si>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</si>
  <si>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</si>
  <si>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TIPO DE INDICADOR</t>
  </si>
  <si>
    <t>IN02</t>
  </si>
  <si>
    <t xml:space="preserve">Costos proyectados Vs. costos incurridos </t>
  </si>
  <si>
    <t>Determinar la eficiencia, eficacia y efectividad de los presupuestos estimados frente los costos aplicados en los diferentes obras públicas y proyectos ejecutados por la entidad.</t>
  </si>
  <si>
    <t xml:space="preserve">Costos proyectados - costos incurridos </t>
  </si>
  <si>
    <t>&lt; 0</t>
  </si>
  <si>
    <t>= 0</t>
  </si>
  <si>
    <t>&gt; 0</t>
  </si>
  <si>
    <t>&lt;=0</t>
  </si>
  <si>
    <t>&lt;=1</t>
  </si>
  <si>
    <t>CÓDIGO DEL INDICADOR</t>
  </si>
  <si>
    <t>AH-ST-</t>
  </si>
  <si>
    <t>Objetivo</t>
  </si>
  <si>
    <t>Unidad de medida</t>
  </si>
  <si>
    <t>IN03</t>
  </si>
  <si>
    <t>Nivel de ejecución de proyectos viabilizados en agua potable y saneamiento basico</t>
  </si>
  <si>
    <t>Determinar el margen de concreción de los proyectos viabilizados por Aguas del Huila, para el sector de agua potable y saneamiento basico..</t>
  </si>
  <si>
    <t>Formula</t>
  </si>
  <si>
    <t>Número de proyectos presentados viabilizados / Número de proyectos presentados Aguas del Huilas*100</t>
  </si>
  <si>
    <t>Meta</t>
  </si>
  <si>
    <t>Entre 80% y 100%</t>
  </si>
  <si>
    <t>Entre 60% y 79%</t>
  </si>
  <si>
    <t>Frecuencia</t>
  </si>
  <si>
    <t>Menor al 60%</t>
  </si>
  <si>
    <t>Fuente de Información</t>
  </si>
  <si>
    <t>Responsable</t>
  </si>
  <si>
    <t>Por obtener Datos</t>
  </si>
  <si>
    <t>Por Análizar Datos</t>
  </si>
  <si>
    <t>IN04</t>
  </si>
  <si>
    <t>Nivel de acueductos construidos por aguas del Huila en funcionamiento de la comunidad.</t>
  </si>
  <si>
    <t>Medir el impacto de las obras realizadas en los  acueductos para las comunidades frente al componente del funcionamiento y el suministro del agua potable.</t>
  </si>
  <si>
    <t>Número acueductos construidos por Aguas del Huila funcionando en terminos normales / total de obras construidas ó  mejoradas ó optimizadas  por aguas del Huila en el tiempo*100</t>
  </si>
  <si>
    <t>Efectividad</t>
  </si>
  <si>
    <t>Millones de $</t>
  </si>
  <si>
    <t>%</t>
  </si>
  <si>
    <t>IN05</t>
  </si>
  <si>
    <t>Tiempo proyectado Vs. Tiempo ejecutado</t>
  </si>
  <si>
    <t xml:space="preserve">Determinar la eficiencia, eficacia y efectividad de los tiempos estimados frente al ejecutado de las obras públicas realizadas por la entidad. </t>
  </si>
  <si>
    <t xml:space="preserve">(Tiempo ejecutado / Tiempo proyectado*100) </t>
  </si>
  <si>
    <t>&lt;=100%</t>
  </si>
  <si>
    <t>100%-150%</t>
  </si>
  <si>
    <t>&gt;150%</t>
  </si>
  <si>
    <t>GRUPO DE GESTIÓN DE PROYECTOS</t>
  </si>
  <si>
    <t>METODOLOGIA PARA OBTENER LOS DATOS:</t>
  </si>
  <si>
    <t>Informes de avance y ejecución de obras - proyectos</t>
  </si>
  <si>
    <t>MEDICIÓN DE DATOS:</t>
  </si>
  <si>
    <t>VIGENCIA 2025</t>
  </si>
  <si>
    <t>MES</t>
  </si>
  <si>
    <t>VIGENCIA 2026</t>
  </si>
  <si>
    <t>GESTIÓN DE PORTAFOLIO</t>
  </si>
  <si>
    <t>ACUM</t>
  </si>
  <si>
    <t>GESTIÓN DE OPORTUNIDADES</t>
  </si>
  <si>
    <t>GESTIÓN DE BIENES Y SERVICIOS</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</si>
  <si>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</si>
  <si>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</si>
  <si>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</si>
  <si>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</si>
  <si>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</si>
  <si>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</si>
  <si>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</si>
  <si>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CONTROL INTERNO</t>
  </si>
  <si>
    <t>DIRECCIONAMIENTO ESTRATÉGICO</t>
  </si>
  <si>
    <t>Eficacia</t>
  </si>
  <si>
    <t>Mensual</t>
  </si>
  <si>
    <t>Bimensual</t>
  </si>
  <si>
    <t>Trimestral</t>
  </si>
  <si>
    <t>Cuatrimestral</t>
  </si>
  <si>
    <t>Anual</t>
  </si>
  <si>
    <t>META  AÑO 2025</t>
  </si>
  <si>
    <t>RESULTADOS DE LA VIGENCIA</t>
  </si>
  <si>
    <t>VARIABLES</t>
  </si>
  <si>
    <t>Costos proyectados</t>
  </si>
  <si>
    <t>Número de contratos ejecutados a satisfacción</t>
  </si>
  <si>
    <t>Número de proyectos viabilizados</t>
  </si>
  <si>
    <t>Costos incurridos</t>
  </si>
  <si>
    <t>Número de contratos adjudicados</t>
  </si>
  <si>
    <t>Número de proyectos presentados</t>
  </si>
  <si>
    <t xml:space="preserve"> </t>
  </si>
  <si>
    <t>RANGOS DE EVALUACIÓN</t>
  </si>
  <si>
    <t>ANÁLISIS GRÁFICO (Tendencia del indicador)</t>
  </si>
  <si>
    <r>
      <rPr>
        <rFont val="Tahoma"/>
        <b/>
        <color theme="1"/>
        <sz val="9.0"/>
      </rPr>
      <t>ANÁLISIS DE MEDICIÓN</t>
    </r>
    <r>
      <rPr>
        <rFont val="Tahoma"/>
        <color theme="1"/>
        <sz val="9.0"/>
      </rPr>
      <t xml:space="preserve"> (Cumplimiento de metas, comportamiento histórico, tendencias, causas):</t>
    </r>
  </si>
  <si>
    <t>Fecha</t>
  </si>
  <si>
    <r>
      <rPr>
        <rFont val="Tahoma"/>
        <b/>
        <color theme="1"/>
        <sz val="9.0"/>
      </rPr>
      <t>ANÁLISIS DE MEDICIÓN</t>
    </r>
    <r>
      <rPr>
        <rFont val="Tahoma"/>
        <color theme="1"/>
        <sz val="9.0"/>
      </rPr>
      <t xml:space="preserve"> (Cumplimiento de metas, comportamiento histórico, tendencias, causas):</t>
    </r>
  </si>
  <si>
    <r>
      <rPr>
        <rFont val="Tahoma"/>
        <b/>
        <color theme="1"/>
        <sz val="9.0"/>
      </rPr>
      <t>ANÁLISIS DE MEDICIÓN</t>
    </r>
    <r>
      <rPr>
        <rFont val="Tahoma"/>
        <color theme="1"/>
        <sz val="9.0"/>
      </rPr>
      <t xml:space="preserve"> (Cumplimiento de metas, comportamiento histórico, tendencias, causas):</t>
    </r>
  </si>
  <si>
    <t>Contratado: "OPTIMIZACIÓN DEL 􀀹CUEDUCTO DE LA VEREDA SAN ISIDRO DEL MUNICIPIO DE LA PLATA DEPARTAMENTO DEL HUILA.  (Contrato No. 033 de 21 de febrero de 2026)
Contratado: "REPOSICION DE DOS (2) TRAMOS DE ALCANTARILLADO EN EL BARRIO EL CENTRO Y GAITAN DEL CASCO URBANO DEL MUNICIPIO DE BARAYA - HUILA" Y "OPTIMIZACION DEL SISTEMA DE MICROMEDICION DEL A ACUEDUCTO  DEL CASCO URBANO, MUNICIPIO DE BARAYA - HUILA" (Contrato No.  042 de 23 de enero de 2026)
Contratado: "AMPLIACIÓN Y OPTIMIZACIÓN DEL SISTEMA DE ALCANTARILLADO SANITARIO DEL CENTRO POBLADO GUYABAL FASE I, MUNICIPIO DE SUAZA - HUILA" (Contrato No. 048 de 24 de enero de 2026)
Contratado: "OPTIMIZACION DE LA LINEA DE ADUCCION ENTRE LA BOCATOMA Y DESARENADOR DEL ACUEDUCTO DEL MUNICIPIO DE GUADALUPE, HUILA" (Contrato No. 050 de enero de 2026"
Contratado: "CONSTRUCCIÓN DE LA RED DE ALCANTARILLADO SANITARIO EN LA VEREDA LA ESTRELLA DEL MUNICIPIO DE SAN AGUSTIN - HUILA" (Contrato No. 056 de  27 de enero de 2026)
Contratado: "CONSTRUCCIÓN ALCANTARILLADO SANITARIO VEREDA EL RETIRO DEL MUNICIPIO DE SAN AGUSTÍN, HUILA” (Contrato No. 60 de 28 de enero de 2026)
Contratado: "OPTIMIZACION DEL SISTEMA DE MICROMEDICION DEL ACUEDUCTO DE LA VEREDA LOS CAUCHOS, MUNICIPIO DE GUADALUPE - HUILA " (Contrato No. 084 de 29 de enero de 2026)
Contratado: "OPTIMIZACION ALCANTARILLADO COMBINADO DEL CENTRO POBLADO RURAL SAN VICENTE SECTOR CEMENTERIO EN EL MUNICIPIO DE ELIAS DEPARTAMENTO DEL HUILA" (Contrato No.  086 de 30 de enero de 2026)
Contratado: "CONSTRUCCION DEL SISTEMA DE ACUEDUCTO VEREDAL EL DIAMANTE MUNICIPIO DE PAICOL DEPARTAMENTO DEL HUILA" (Contrato No. 088 de 30 deenero de 2026)
Contratado: "OPTIMIZACIÓN DEL ACUEDUCTO REGIONAL SAN FRANCISCO MUNICIPIO DE PITALITO DEPARTAMENTO DEL HUILA" (Contrato No. 093 de 30 de enero de 2026)
Contratado: "FASE III SUMINISTRO E INSTALACIÓN DE PLANTAS DE TRATAMIENTO DE AGUA POTABLE COMPACTAS DE CICLO COMPLETO Y/U OPTIMIZACIÓN DE PLANTAS EN LA ZONA RURAL DEL DEPARTAMENTO DEL HUILA SAN AGUSTÍN, GUADALUPE, CAMPOALEGRE, NEIVA, LA PLATA DEPARTAMENTO DEL HUILA" (Contrato No. 105 de 17 de febrero de 2026)
Contratado: "CONSTRUCCION DE LA PLANTA DE TRATAMIENTO DE AGUAS RESIDUALES DEL MUNICIPIO DE EL PITAL, HUILA" (Contrato No. 27 de febrero de 2026)
Contratado: "OPTIMIZACION DE LA RED DE ALCANTARILLADO SANITARIO FASE I Y CONSTRUCCION DE LA PLANTA DE TRATAMIENTO DE AGUAS RESIDUALES DEL CENTRO POBLADO POTRERILLOS MUNICIPIO DE DE GIGANTE, HUILA" (Contrato No. 18 de marzo de 2026)</t>
  </si>
  <si>
    <t xml:space="preserve">OPTIMIZACIÓN DEL 􀀹CUEDUCTO DE LA VEREDA SAN ISIDRO DEL MUNICIPIO DE LA PLATA DEPARTAMENTO DEL HUILA. 
REPOSICION DE DOS (2) TRAMOS DE ALCANTARILLADO EN EL BARRIO EL CENTRO Y GAITAN DEL CASCO URBANO DEL MUNICIPIO DE BARAYA - HUILA" Y "OPTIMIZACION DEL SISTEMA DE MICROMEDICION DEL A ACUEDUCTO  DEL CASCO URBANO, MUNICIPIO DE BARAYA - HUILA"
"AMPLIACIÓN Y OPTIMIZACIÓN DEL SISTEMA DE ALCANTARILLADO SANITARIO DEL CENTRO POBLADO GUYABAL FASE I, MUNICIPIO DE SUAZA - HUILA" 
: "OPTIMIZACION DE LA LINEA DE ADUCCION ENTRE LA BOCATOMA Y DESARENADOR DEL ACUEDUCTO DEL MUNICIPIO DE GUADALUPE, HUILA"
"CONSTRUCCIÓN DE LA RED DE ALCANTARILLADO SANITARIO EN LA VEREDA LA ESTRELLA DEL MUNICIPIO DE SAN AGUSTIN - HUILA" 
 "CONSTRUCCIÓN ALCANTARILLADO SANITARIO VEREDA EL RETIRO DEL MUNICIPIO DE SAN AGUSTÍN, HUILA” (Contrato No. 60 de 28 de enero de 2026)
 "OPTIMIZACION DEL SISTEMA DE MICROMEDICION DEL ACUEDUCTO DE LA VEREDA LOS CAUCHOS, MUNICIPIO DE GUADALUPE - HUILA " 
 "OPTIMIZACION ALCANTARILLADO COMBINADO DEL CENTRO POBLADO RURAL SAN VICENTE SECTOR CEMENTERIO EN EL MUNICIPIO DE ELIAS DEPARTAMENTO DEL HUILA"
"CONSTRUCCION DEL SISTEMA DE ACUEDUCTO VEREDAL EL DIAMANTE MUNICIPIO DE PAICOL DEPARTAMENTO DEL HUILA"
"OPTIMIZACIÓN DEL ACUEDUCTO REGIONAL SAN FRANCISCO MUNICIPIO DE PITALITO DEPARTAMENTO DEL HUILA" 
"FASE III SUMINISTRO E INSTALACIÓN DE PLANTAS DE TRATAMIENTO DE AGUA POTABLE COMPACTAS DE CICLO COMPLETO Y/U OPTIMIZACIÓN DE PLANTAS EN LA ZONA RURAL DEL DEPARTAMENTO DEL HUILA SAN AGUSTÍN, GUADALUPE, CAMPOALEGRE, NEIVA, LA PLATA DEPARTAMENTO DEL HUILA"
 "CONSTRUCCION DE LA PLANTA DE TRATAMIENTO DE AGUAS RESIDUALES DEL MUNICIPIO DE EL PITAL, HUILA" 
"OPTIMIZACION DE LA RED DE ALCANTARILLADO SANITARIO FASE I Y CONSTRUCCION DE LA PLANTA DE TRATAMIENTO DE AGUAS RESIDUALES DEL CENTRO POBLADO POTRERILLOS MUNICIPIO DE DE GIGANTE, HUILA" </t>
  </si>
  <si>
    <r>
      <rPr>
        <rFont val="Tahoma"/>
        <b/>
        <color theme="1"/>
        <sz val="8.0"/>
      </rPr>
      <t xml:space="preserve">Contratado: </t>
    </r>
    <r>
      <rPr>
        <rFont val="Tahoma"/>
        <color theme="1"/>
        <sz val="8.0"/>
      </rPr>
      <t xml:space="preserve">" "CONSTRUCCIÓN DE LA PLANTA DE TRATAMIENTO DE AGUAS RESIDUALES FASE I MUNICIPIO DE ACEVEDO DEL DEPARTAMENTO DEL HUILA Y CONSTRUCCIÓN DE LA PLANTA DE TRATAMIENTO DE AGUAS RESIDUALES DOMESTICAS FASE I MUNICIPIO DE TERUEL, DEPARTAMENTO DEL HUILA". (Contrato No. 111 de 04 de mayo de 2026)
</t>
    </r>
    <r>
      <rPr>
        <rFont val="Tahoma"/>
        <b/>
        <color theme="1"/>
        <sz val="8.0"/>
      </rPr>
      <t xml:space="preserve">Contratado: </t>
    </r>
    <r>
      <rPr>
        <rFont val="Tahoma"/>
        <color theme="1"/>
        <sz val="8.0"/>
      </rPr>
      <t>"OPTIMIZACION DEL ACUEDUCTO REGIONAL LA CUMBRE, ALTO SAN MIGUEL. PEÑA NEGRAYSANTA INES DEL MUNICIPIO PAICOL FASE I HUILA Y OPTIMIZACION DEL SISTEMA DE ACUEDUCTO DE LA VEREDA LA LAJA, MUNICIPIO DE PAICOL DEPARTAMENTO DEL HUILA" (Contrato NO. 114 de 10 de junio de 2026)</t>
    </r>
    <r>
      <rPr>
        <rFont val="Tahoma"/>
        <b/>
        <color theme="1"/>
        <sz val="8.0"/>
      </rPr>
      <t xml:space="preserve">
Terminado: </t>
    </r>
    <r>
      <rPr>
        <rFont val="Tahoma"/>
        <color theme="1"/>
        <sz val="8.0"/>
      </rPr>
      <t>"OPTIMIZACIÓN DEL ACUEDUCTO REGIONAL SAN FRANCISCO MUNICIPIO DE PITALITO DEPARTAMENTO DEL HUILA " ( Contrato No. 093 de 2025 - Fecha de terminacion: 25 de junio de 2026)
Terminado: Contratado: "REPOSICION DE DOS (2) TRAMOS DE ALCANTARILLADO EN EL BARRIO EL CENTRO Y GAITAN DEL CASCO URBANO DEL MUNICIPIO DE BARAYA - HUILA" Y "OPTIMIZACION DEL SISTEMA DE MICROMEDICION DEL A ACUEDUCTO  DEL CASCO URBANO, MUNICIPIO DE BARAYA - HUILA" (Contrato 042 de 2026 - Fecha de termiancion: 22 de mayo de 2026)</t>
    </r>
  </si>
  <si>
    <t xml:space="preserve"> "CONSTRUCCIÓN DE LA PLANTA DE TRATAMIENTO DE AGUAS RESIDUALES FASE I MUNICIPIO DE ACEVEDO DEL DEPARTAMENTO DEL HUILA Y CONSTRUCCIÓN DE LA PLANTA DE TRATAMIENTO DE AGUAS RESIDUALES DOMESTICAS FASE I MUNICIPIO DE TERUEL, DEPARTAMENTO DEL HUILA". 
 "OPTIMIZACION DEL ACUEDUCTO REGIONAL LA CUMBRE, ALTO SAN MIGUEL. PEÑA NEGRAYSANTA INES DEL MUNICIPIO PAICOL FASE I HUILA Y OPTIMIZACION DEL SISTEMA DE ACUEDUCTO DE LA VEREDA LA LAJA, MUNICIPIO DE PAICOL DEPARTAMENTO DEL HUILA" </t>
  </si>
  <si>
    <r>
      <rPr>
        <rFont val="Tahoma"/>
        <b/>
        <color theme="1"/>
        <sz val="8.0"/>
      </rPr>
      <t xml:space="preserve">Terminado: </t>
    </r>
    <r>
      <rPr>
        <rFont val="Tahoma"/>
        <color theme="1"/>
        <sz val="8.0"/>
      </rPr>
      <t>"OPTIMIZACIÓN DEL ACUEDUCTO REGIONAL SAN FRANCISCO MUNICIPIO DE PITALITO DEPARTAMENTO DEL HUILA " ( Contrato No. 093 de 2025 - Fecha de terminacion: 25 de junio de 2026), VALOR PROYECTADO: $602. Millones, valor terminado: $602. Millones
Terminado: Contratado: "REPOSICION DE DOS (2) TRAMOS DE ALCANTARILLADO EN EL BARRIO EL CENTRO Y GAITAN DEL CASCO URBANO DEL MUNICIPIO DE BARAYA - HUILA" Y "OPTIMIZACION DEL SISTEMA DE MICROMEDICION DEL A ACUEDUCTO  DEL CASCO URBANO, MUNICIPIO DE BARAYA - HUILA" (Contrato 042 de 2026 - Fecha de termiancion: 22 de mayo de 2026)  VALOR PROYECTADO: $471. Millones, valor terminado: $471. Millones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</si>
  <si>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</si>
  <si>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</si>
  <si>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ACCIONES DE MEJORAMIENTO REQUERIDAS</t>
    </r>
    <r>
      <rPr>
        <rFont val="Tahoma"/>
        <color theme="1"/>
        <sz val="9.0"/>
      </rPr>
      <t xml:space="preserve"> (Acciones a tomar cuando se evidencie el incumplimiento de las metas propuestas):</t>
    </r>
  </si>
  <si>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</si>
  <si>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</si>
  <si>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</si>
  <si>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</si>
  <si>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</si>
  <si>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</si>
  <si>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</si>
  <si>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</si>
  <si>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DEL CONOCIMIENTO</t>
  </si>
  <si>
    <t>GRUPO DE GESTIÓN FINANCIERA</t>
  </si>
  <si>
    <t>GRUPO DE CONTROL INTERNO</t>
  </si>
  <si>
    <t>GRUPO DE DIRECCIONAMIENTO ESTRATÉGICO</t>
  </si>
  <si>
    <r>
      <rPr>
        <rFont val="Tahoma"/>
        <b val="0"/>
        <color theme="1"/>
        <sz val="10.0"/>
      </rPr>
      <t xml:space="preserve">FORMATO: </t>
    </r>
    <r>
      <rPr>
        <rFont val="Tahoma"/>
        <b/>
        <color theme="1"/>
        <sz val="10.0"/>
      </rPr>
      <t>MATRIZ DE REGISTRO Y MEDICIÓN DE INDICADORES</t>
    </r>
  </si>
  <si>
    <t>Número de acueductos construidos en funcionamiento</t>
  </si>
  <si>
    <t>Total obras construidas ó mejoradas ó optimizadas por Aguas del Huila SA ESP</t>
  </si>
  <si>
    <r>
      <rPr>
        <rFont val="Tahoma"/>
        <b/>
        <color theme="1"/>
        <sz val="9.0"/>
      </rPr>
      <t>ANÁLISIS DE MEDICIÓN</t>
    </r>
    <r>
      <rPr>
        <rFont val="Tahoma"/>
        <color theme="1"/>
        <sz val="9.0"/>
      </rPr>
      <t xml:space="preserve"> (Cumplimiento de metas, comportamiento histórico, tendencias, causas):</t>
    </r>
  </si>
  <si>
    <r>
      <rPr>
        <rFont val="Tahoma"/>
        <b/>
        <color theme="1"/>
        <sz val="8.0"/>
      </rPr>
      <t xml:space="preserve">Terminado: </t>
    </r>
    <r>
      <rPr>
        <rFont val="Tahoma"/>
        <color theme="1"/>
        <sz val="8.0"/>
      </rPr>
      <t>"OPTIMIZACIÓN DEL ACUEDUCTO REGIONAL SAN FRANCISCO MUNICIPIO DE PITALITO DEPARTAMENTO DEL HUILA " ( Contrato No. 093 de 2025 - Fecha de terminacion: 25 de junio de 2026), VALOR PROYECTADO: $602. Millones, valor terminado: $602. Millones Tiempo inicial:120 dias tiempo final: 120 dias
Terminado: Contratado: "REPOSICION DE DOS (2) TRAMOS DE ALCANTARILLADO EN EL BARRIO EL CENTRO Y GAITAN DEL CASCO URBANO DEL MUNICIPIO DE BARAYA - HUILA" Y "OPTIMIZACION DEL SISTEMA DE MICROMEDICION DEL A ACUEDUCTO  DEL CASCO URBANO, MUNICIPIO DE BARAYA - HUILA" (Contrato 042 de 2026 - Fecha de termiancion: 22 de mayo de 2026)  VALOR PROYECTADO: $471. Millones, valor terminado: $471. Millones, Tiempo inicial:90 dias tiempo final: 90 dias</t>
    </r>
  </si>
  <si>
    <r>
      <rPr>
        <rFont val="Tahoma"/>
        <b/>
        <color theme="1"/>
        <sz val="9.0"/>
      </rPr>
      <t>ACCIONES DE MEJORAMIENTO REQUERIDAS</t>
    </r>
    <r>
      <rPr>
        <rFont val="Tahoma"/>
        <color theme="1"/>
        <sz val="9.0"/>
      </rPr>
      <t xml:space="preserve"> (Acciones a tomar cuando se evidencie el incumplimiento de las metas propuestas):</t>
    </r>
  </si>
  <si>
    <t>Nota: No se hna terminado la  construccion de los  acueductos en el tiempo transcurrido del año 2020. Pero se tiene proyectado a terminacion de varios acueductos.</t>
  </si>
  <si>
    <r>
      <rPr>
        <rFont val="Tahoma"/>
        <b val="0"/>
        <color theme="1"/>
        <sz val="10.0"/>
      </rPr>
      <t xml:space="preserve">FORMATO: </t>
    </r>
    <r>
      <rPr>
        <rFont val="Tahoma"/>
        <b/>
        <color theme="1"/>
        <sz val="10.0"/>
      </rPr>
      <t>MATRIZ DE REGISTRO Y MEDICIÓN DE INDICADORES</t>
    </r>
  </si>
  <si>
    <t>Días</t>
  </si>
  <si>
    <t>Tiempo proyectado</t>
  </si>
  <si>
    <t>Tiempo Ejecutado</t>
  </si>
  <si>
    <r>
      <rPr>
        <rFont val="Tahoma"/>
        <b/>
        <color theme="1"/>
        <sz val="9.0"/>
      </rPr>
      <t>ANÁLISIS DE MEDICIÓN</t>
    </r>
    <r>
      <rPr>
        <rFont val="Tahoma"/>
        <color theme="1"/>
        <sz val="9.0"/>
      </rPr>
      <t xml:space="preserve"> (Cumplimiento de metas, comportamiento histórico, tendencias, causas):</t>
    </r>
  </si>
  <si>
    <r>
      <rPr>
        <rFont val="Tahoma"/>
        <b/>
        <color theme="1"/>
        <sz val="8.0"/>
      </rPr>
      <t xml:space="preserve">Terminado: </t>
    </r>
    <r>
      <rPr>
        <rFont val="Tahoma"/>
        <color theme="1"/>
        <sz val="8.0"/>
      </rPr>
      <t>"OPTIMIZACIÓN DEL ACUEDUCTO REGIONAL SAN FRANCISCO MUNICIPIO DE PITALITO DEPARTAMENTO DEL HUILA " ( Contrato No. 093 de 2025 - Fecha de terminacion: 25 de junio de 2026), VALOR PROYECTADO: $602. Millones, valor terminado: $602. Millones Tiempo inicial:120 dias tiempo final: 120 dias
Terminado: Contratado: "REPOSICION DE DOS (2) TRAMOS DE ALCANTARILLADO EN EL BARRIO EL CENTRO Y GAITAN DEL CASCO URBANO DEL MUNICIPIO DE BARAYA - HUILA" Y "OPTIMIZACION DEL SISTEMA DE MICROMEDICION DEL A ACUEDUCTO  DEL CASCO URBANO, MUNICIPIO DE BARAYA - HUILA" (Contrato 042 de 2026 - Fecha de termiancion: 22 de mayo de 2026)  VALOR PROYECTADO: $471. Millones, valor terminado: $471. Millones, Tiempo inicial:90 dias tiempo final: 90 dias</t>
    </r>
  </si>
  <si>
    <r>
      <rPr>
        <rFont val="Tahoma"/>
        <b/>
        <color theme="1"/>
        <sz val="8.0"/>
      </rPr>
      <t>Terminado:</t>
    </r>
    <r>
      <rPr>
        <rFont val="Tahoma"/>
        <color theme="1"/>
        <sz val="8.0"/>
      </rPr>
      <t xml:space="preserve"> CONSTRUCCIÓN DE REDES DE ALCANTARILLADO SANITARIO EN LA ZONA URBANA DEL MUNICIPIO DE TARQUI DEPARTAMENTO Y "CONSTRUCCIÓN DE ONCE (11) UNIDADES SANITARIAS CON SISTEMA DE TRATAMIENTO O RED DE  CONEXION INTRADOMICILIARIA A LA RED DE ALCANTARILLADO CON ENFOQUE DIFERENCIAL EN LA ZONARURAL DEL MUNICIPIO TARQUI DEPARTAMENTO DEL HUILA" (Contrato No. 070 de 2025 - Fecha de terminacion: 04 de agosto de 2025) Tiempo inicial: 90 dias tiempo final: 90 dias
</t>
    </r>
    <r>
      <rPr>
        <rFont val="Tahoma"/>
        <b/>
        <color theme="1"/>
        <sz val="8.0"/>
      </rPr>
      <t xml:space="preserve">Terminado: </t>
    </r>
    <r>
      <rPr>
        <rFont val="Tahoma"/>
        <color theme="1"/>
        <sz val="8.0"/>
      </rPr>
      <t xml:space="preserve">"CONSTRUCCION PLANTA DE TRATAMIENTO DE AGUA POTABLE (PTAP) ACUEDUCTO RURAL CAGUAN-CAGUANCITO, MUNICIPIO DE GARZON- DEPARTAMENTO DEL HUILA". (Contrato No. 163 de 2023 - Fecha de terminacion: 30 de septiembre de 2025) Tiempo inicial: 120 dias tiempo final: 570 dias
</t>
    </r>
  </si>
  <si>
    <r>
      <rPr>
        <rFont val="Tahoma"/>
        <b/>
        <color theme="1"/>
        <sz val="9.0"/>
      </rPr>
      <t>ACCIONES DE MEJORAMIENTO REQUERIDAS</t>
    </r>
    <r>
      <rPr>
        <rFont val="Tahoma"/>
        <color theme="1"/>
        <sz val="9.0"/>
      </rPr>
      <t xml:space="preserve"> (Acciones a tomar cuando se evidencie el incumplimiento de las metas propuestas):</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</si>
</sst>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0.0"/>
    <numFmt numFmtId="166" formatCode="#,##0.0"/>
  </numFmts>
  <fonts count="27">
    <font>
      <sz val="11.0"/>
      <color theme="1"/>
      <name val="Calibri"/>
      <scheme val="minor"/>
    </font>
    <font>
      <sz val="11.0"/>
      <color theme="1"/>
      <name val="Calibri"/>
    </font>
    <font/>
    <font>
      <b/>
      <sz val="10.0"/>
      <color theme="1"/>
      <name val="Calibri"/>
    </font>
    <font>
      <sz val="8.0"/>
      <color theme="1"/>
      <name val="Calibri"/>
    </font>
    <font>
      <b/>
      <sz val="11.0"/>
      <color theme="1"/>
      <name val="Calibri"/>
    </font>
    <font>
      <i/>
      <sz val="9.0"/>
      <color theme="1"/>
      <name val="Calibri"/>
    </font>
    <font>
      <b/>
      <sz val="10.0"/>
      <color theme="1"/>
      <name val="Arial"/>
    </font>
    <font>
      <b/>
      <sz val="12.0"/>
      <color theme="1"/>
      <name val="Arial"/>
    </font>
    <font>
      <b/>
      <sz val="8.0"/>
      <color theme="1"/>
      <name val="Arial"/>
    </font>
    <font>
      <b/>
      <sz val="6.0"/>
      <color theme="1"/>
      <name val="Arial"/>
    </font>
    <font>
      <b/>
      <sz val="14.0"/>
      <color theme="1"/>
      <name val="Calibri"/>
    </font>
    <font>
      <b/>
      <sz val="8.0"/>
      <color rgb="FF000000"/>
      <name val="Arial"/>
    </font>
    <font>
      <sz val="8.0"/>
      <color theme="1"/>
      <name val="Arial"/>
    </font>
    <font>
      <sz val="10.0"/>
      <color theme="1"/>
      <name val="Tahoma"/>
    </font>
    <font>
      <sz val="8.0"/>
      <color rgb="FF000000"/>
      <name val="Arial"/>
    </font>
    <font>
      <b/>
      <sz val="10.0"/>
      <color theme="1"/>
      <name val="Tahoma"/>
    </font>
    <font>
      <sz val="8.0"/>
      <color theme="1"/>
      <name val="Tahoma"/>
    </font>
    <font>
      <i/>
      <sz val="8.0"/>
      <color theme="1"/>
      <name val="Tahoma"/>
    </font>
    <font>
      <b/>
      <sz val="8.0"/>
      <color theme="1"/>
      <name val="Tahoma"/>
    </font>
    <font>
      <color theme="1"/>
      <name val="Calibri"/>
      <scheme val="minor"/>
    </font>
    <font>
      <sz val="11.0"/>
      <color theme="1"/>
      <name val="Arial"/>
    </font>
    <font>
      <sz val="10.0"/>
      <color theme="1"/>
      <name val="Arial"/>
    </font>
    <font>
      <sz val="10.0"/>
      <color rgb="FFFF0000"/>
      <name val="Tahoma"/>
    </font>
    <font>
      <sz val="9.0"/>
      <color theme="1"/>
      <name val="Tahoma"/>
    </font>
    <font>
      <b/>
      <sz val="9.0"/>
      <color theme="1"/>
      <name val="Tahoma"/>
    </font>
    <font>
      <sz val="8.0"/>
      <color rgb="FFFF0000"/>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7F7F7F"/>
        <bgColor rgb="FF7F7F7F"/>
      </patternFill>
    </fill>
    <fill>
      <patternFill patternType="solid">
        <fgColor rgb="FFE5DFEC"/>
        <bgColor rgb="FFE5DFEC"/>
      </patternFill>
    </fill>
  </fills>
  <borders count="87">
    <border/>
    <border>
      <left style="double">
        <color rgb="FF000000"/>
      </left>
      <top style="double">
        <color rgb="FF000000"/>
      </top>
    </border>
    <border>
      <top style="double">
        <color rgb="FF000000"/>
      </top>
    </border>
    <border>
      <left style="double">
        <color rgb="FF000000"/>
      </left>
    </border>
    <border>
      <right style="thin">
        <color rgb="FF000000"/>
      </right>
    </border>
    <border>
      <left style="double">
        <color rgb="FF000000"/>
      </left>
      <bottom style="double">
        <color rgb="FF000000"/>
      </bottom>
    </border>
    <border>
      <bottom style="double">
        <color rgb="FF000000"/>
      </bottom>
    </border>
    <border>
      <left style="double">
        <color rgb="FF000000"/>
      </left>
      <top/>
      <bottom style="double">
        <color rgb="FF000000"/>
      </bottom>
    </border>
    <border>
      <top/>
      <bottom style="double">
        <color rgb="FF000000"/>
      </bottom>
    </border>
    <border>
      <right/>
      <top/>
      <bottom style="double">
        <color rgb="FF000000"/>
      </bottom>
    </border>
    <border>
      <top style="thin">
        <color rgb="FF000000"/>
      </top>
      <bottom style="double">
        <color rgb="FF000000"/>
      </bottom>
    </border>
    <border>
      <right style="double">
        <color rgb="FF000000"/>
      </right>
      <top style="thin">
        <color rgb="FF000000"/>
      </top>
      <bottom style="double">
        <color rgb="FF000000"/>
      </bottom>
    </border>
    <border>
      <right style="double">
        <color rgb="FF000000"/>
      </right>
      <top style="double">
        <color rgb="FF000000"/>
      </top>
    </border>
    <border>
      <left style="double">
        <color rgb="FF000000"/>
      </left>
      <right style="double">
        <color rgb="FF000000"/>
      </right>
      <top style="double">
        <color rgb="FF000000"/>
      </top>
    </border>
    <border>
      <left style="double">
        <color rgb="FF000000"/>
      </left>
      <top style="double">
        <color rgb="FF000000"/>
      </top>
      <bottom style="double">
        <color rgb="FF000000"/>
      </bottom>
    </border>
    <border>
      <top style="double">
        <color rgb="FF000000"/>
      </top>
      <bottom style="double">
        <color rgb="FF000000"/>
      </bottom>
    </border>
    <border>
      <right style="double">
        <color rgb="FF000000"/>
      </right>
      <top style="double">
        <color rgb="FF000000"/>
      </top>
      <bottom style="double">
        <color rgb="FF000000"/>
      </bottom>
    </border>
    <border>
      <right style="double">
        <color rgb="FF000000"/>
      </right>
      <bottom style="double">
        <color rgb="FF000000"/>
      </bottom>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top/>
      <bottom style="thin">
        <color rgb="FF000000"/>
      </bottom>
    </border>
    <border>
      <right style="medium">
        <color rgb="FF000000"/>
      </right>
      <top style="thin">
        <color rgb="FF000000"/>
      </top>
      <bottom style="thin">
        <color rgb="FF000000"/>
      </bottom>
    </border>
    <border>
      <top/>
      <bottom style="thin">
        <color rgb="FF000000"/>
      </bottom>
    </border>
    <border>
      <right style="medium">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border>
    <border>
      <left style="medium">
        <color rgb="FF000000"/>
      </left>
      <top style="thin">
        <color rgb="FF000000"/>
      </top>
      <bottom style="medium">
        <color rgb="FF000000"/>
      </bottom>
    </border>
    <border>
      <top style="thin">
        <color rgb="FF000000"/>
      </top>
      <bottom/>
    </border>
    <border>
      <top style="thin">
        <color rgb="FF000000"/>
      </top>
      <bottom style="medium">
        <color rgb="FF000000"/>
      </bottom>
    </border>
    <border>
      <right style="thin">
        <color rgb="FF000000"/>
      </right>
      <top style="thin">
        <color rgb="FF000000"/>
      </top>
      <bottom style="medium">
        <color rgb="FF000000"/>
      </bottom>
    </border>
    <border>
      <right style="medium">
        <color rgb="FF000000"/>
      </right>
      <top style="thin">
        <color rgb="FF000000"/>
      </top>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border>
    <border>
      <top/>
      <bottom/>
    </border>
    <border>
      <right style="medium">
        <color rgb="FF000000"/>
      </right>
      <top/>
      <bottom/>
    </border>
    <border>
      <left/>
      <top style="double">
        <color rgb="FF000000"/>
      </top>
      <bottom/>
    </border>
    <border>
      <top style="double">
        <color rgb="FF000000"/>
      </top>
      <bottom/>
    </border>
    <border>
      <right/>
      <top style="double">
        <color rgb="FF000000"/>
      </top>
      <bottom/>
    </border>
    <border>
      <left style="thin">
        <color rgb="FF000000"/>
      </left>
      <right style="medium">
        <color rgb="FF000000"/>
      </right>
      <top style="thin">
        <color rgb="FF000000"/>
      </top>
      <bottom style="thin">
        <color rgb="FF000000"/>
      </bottom>
    </border>
    <border>
      <left/>
      <right/>
      <top/>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medium">
        <color rgb="FF000000"/>
      </top>
      <bottom/>
    </border>
    <border>
      <right/>
      <top style="medium">
        <color rgb="FF000000"/>
      </top>
      <bottom/>
    </border>
  </borders>
  <cellStyleXfs count="1">
    <xf borderId="0" fillId="0" fontId="0" numFmtId="0" applyAlignment="1" applyFont="1"/>
  </cellStyleXfs>
  <cellXfs count="189">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Border="1" applyFont="1"/>
    <xf borderId="3" fillId="0" fontId="3" numFmtId="0" xfId="0" applyAlignment="1" applyBorder="1" applyFont="1">
      <alignment horizontal="center" vertical="center"/>
    </xf>
    <xf borderId="4" fillId="0" fontId="2" numFmtId="0" xfId="0" applyBorder="1" applyFont="1"/>
    <xf borderId="3" fillId="0" fontId="2" numFmtId="0" xfId="0" applyBorder="1" applyFont="1"/>
    <xf borderId="3" fillId="0" fontId="4" numFmtId="0" xfId="0" applyAlignment="1" applyBorder="1" applyFont="1">
      <alignment horizontal="center" vertical="center"/>
    </xf>
    <xf borderId="3" fillId="0" fontId="5" numFmtId="0" xfId="0" applyAlignment="1" applyBorder="1" applyFont="1">
      <alignment horizontal="center" vertical="center"/>
    </xf>
    <xf borderId="5" fillId="0" fontId="2" numFmtId="0" xfId="0" applyBorder="1" applyFont="1"/>
    <xf borderId="6" fillId="0" fontId="2" numFmtId="0" xfId="0" applyBorder="1" applyFont="1"/>
    <xf borderId="3" fillId="0" fontId="6" numFmtId="0" xfId="0" applyAlignment="1" applyBorder="1" applyFont="1">
      <alignment horizontal="center" vertical="center"/>
    </xf>
    <xf borderId="7" fillId="2" fontId="7" numFmtId="0" xfId="0" applyAlignment="1" applyBorder="1" applyFill="1" applyFont="1">
      <alignment horizontal="right" shrinkToFit="0" vertical="center" wrapText="1"/>
    </xf>
    <xf borderId="8" fillId="0" fontId="2" numFmtId="0" xfId="0" applyBorder="1" applyFont="1"/>
    <xf borderId="9" fillId="0" fontId="2" numFmtId="0" xfId="0" applyBorder="1" applyFont="1"/>
    <xf borderId="10" fillId="0" fontId="8" numFmtId="0" xfId="0" applyAlignment="1" applyBorder="1" applyFont="1">
      <alignment horizontal="left" shrinkToFit="0" vertical="center" wrapText="1"/>
    </xf>
    <xf borderId="10" fillId="0" fontId="2" numFmtId="0" xfId="0" applyBorder="1" applyFont="1"/>
    <xf borderId="11" fillId="0" fontId="2" numFmtId="0" xfId="0" applyBorder="1" applyFont="1"/>
    <xf borderId="1" fillId="2" fontId="9" numFmtId="0" xfId="0" applyAlignment="1" applyBorder="1" applyFill="1" applyFont="1">
      <alignment horizontal="center" shrinkToFit="0" vertical="center" wrapText="1"/>
    </xf>
    <xf borderId="12" fillId="0" fontId="2" numFmtId="0" xfId="0" applyBorder="1" applyFont="1"/>
    <xf borderId="13" fillId="2" fontId="9" numFmtId="0" xfId="0" applyAlignment="1" applyBorder="1" applyFill="1" applyFont="1">
      <alignment horizontal="center" shrinkToFit="0" vertical="center" wrapText="1"/>
    </xf>
    <xf borderId="13" fillId="2" fontId="10" numFmtId="0" xfId="0" applyAlignment="1" applyBorder="1" applyFill="1" applyFont="1">
      <alignment horizontal="center" shrinkToFit="0" textRotation="90" vertical="center" wrapText="1"/>
    </xf>
    <xf borderId="14" fillId="2" fontId="9" numFmtId="0" xfId="0" applyAlignment="1" applyBorder="1" applyFill="1" applyFont="1">
      <alignment horizontal="center" shrinkToFit="0" vertical="center" wrapText="1"/>
    </xf>
    <xf borderId="15" fillId="0" fontId="2" numFmtId="0" xfId="0" applyBorder="1" applyFont="1"/>
    <xf borderId="16" fillId="0" fontId="2" numFmtId="0" xfId="0" applyBorder="1" applyFont="1"/>
    <xf borderId="13" fillId="3" fontId="3" numFmtId="0" xfId="0" applyAlignment="1" applyBorder="1" applyFill="1" applyFont="1">
      <alignment horizontal="center" shrinkToFit="0" textRotation="90" vertical="center" wrapText="1"/>
    </xf>
    <xf borderId="14" fillId="2" fontId="11" numFmtId="0" xfId="0" applyAlignment="1" applyBorder="1" applyFill="1" applyFont="1">
      <alignment horizontal="center" shrinkToFit="0" vertical="center" wrapText="1"/>
    </xf>
    <xf borderId="17" fillId="0" fontId="2" numFmtId="0" xfId="0" applyBorder="1" applyFont="1"/>
    <xf borderId="18" fillId="0" fontId="2" numFmtId="0" xfId="0" applyBorder="1" applyFont="1"/>
    <xf borderId="19" fillId="4" fontId="10" numFmtId="0" xfId="0" applyAlignment="1" applyBorder="1" applyFill="1" applyFont="1">
      <alignment horizontal="center" shrinkToFit="0" vertical="center" wrapText="1"/>
    </xf>
    <xf borderId="19" fillId="5" fontId="10" numFmtId="0" xfId="0" applyAlignment="1" applyBorder="1" applyFill="1" applyFont="1">
      <alignment horizontal="center" shrinkToFit="0" vertical="center" wrapText="1"/>
    </xf>
    <xf borderId="19" fillId="6" fontId="10" numFmtId="0" xfId="0" applyAlignment="1" applyBorder="1" applyFill="1" applyFont="1">
      <alignment horizontal="center" shrinkToFit="0" vertical="center" wrapText="1"/>
    </xf>
    <xf borderId="19" fillId="2" fontId="3" numFmtId="0" xfId="0" applyAlignment="1" applyBorder="1" applyFill="1" applyFont="1">
      <alignment horizontal="center" shrinkToFit="0" textRotation="90" vertical="center" wrapText="1"/>
    </xf>
    <xf borderId="0" fillId="0" fontId="4" numFmtId="0" xfId="0" applyFont="1"/>
    <xf borderId="19" fillId="0" fontId="4" numFmtId="49" xfId="0" applyAlignment="1" applyBorder="1" applyFont="1" applyNumberFormat="1">
      <alignment horizontal="center" vertical="top"/>
    </xf>
    <xf borderId="19" fillId="0" fontId="12" numFmtId="0" xfId="0" applyAlignment="1" applyBorder="1" applyFont="1">
      <alignment shrinkToFit="0" vertical="top" wrapText="1"/>
    </xf>
    <xf borderId="19" fillId="0" fontId="13" numFmtId="0" xfId="0" applyAlignment="1" applyBorder="1" applyFont="1">
      <alignment horizontal="left" shrinkToFit="0" vertical="top" wrapText="1"/>
    </xf>
    <xf borderId="20" fillId="0" fontId="14" numFmtId="0" xfId="0" applyAlignment="1" applyBorder="1" applyFont="1">
      <alignment horizontal="center" vertical="center"/>
    </xf>
    <xf borderId="19" fillId="0" fontId="15" numFmtId="0" xfId="0" applyAlignment="1" applyBorder="1" applyFont="1">
      <alignment horizontal="left" shrinkToFit="0" vertical="top" wrapText="1"/>
    </xf>
    <xf borderId="21" fillId="0" fontId="2" numFmtId="0" xfId="0" applyBorder="1" applyFont="1"/>
    <xf borderId="20" fillId="0" fontId="16" numFmtId="0" xfId="0" applyAlignment="1" applyBorder="1" applyFont="1">
      <alignment horizontal="center" vertical="center"/>
    </xf>
    <xf borderId="22" fillId="0" fontId="2" numFmtId="0" xfId="0" applyBorder="1" applyFont="1"/>
    <xf borderId="19" fillId="0" fontId="13" numFmtId="0" xfId="0" applyAlignment="1" applyBorder="1" applyFont="1">
      <alignment horizontal="center" shrinkToFit="0" textRotation="90" vertical="center" wrapText="1"/>
    </xf>
    <xf borderId="0" fillId="0" fontId="14" numFmtId="0" xfId="0" applyAlignment="1" applyFont="1">
      <alignment vertical="center"/>
    </xf>
    <xf borderId="23" fillId="0" fontId="2" numFmtId="0" xfId="0" applyBorder="1" applyFont="1"/>
    <xf borderId="23" fillId="0" fontId="17" numFmtId="0" xfId="0" applyAlignment="1" applyBorder="1" applyFont="1">
      <alignment horizontal="center" vertical="center"/>
    </xf>
    <xf borderId="19" fillId="0" fontId="9" numFmtId="9" xfId="0" applyAlignment="1" applyBorder="1" applyFont="1" applyNumberFormat="1">
      <alignment horizontal="center" shrinkToFit="0" vertical="center" wrapText="1"/>
    </xf>
    <xf borderId="24" fillId="0" fontId="2" numFmtId="0" xfId="0" applyBorder="1" applyFont="1"/>
    <xf borderId="19" fillId="0" fontId="3" numFmtId="164" xfId="0" applyAlignment="1" applyBorder="1" applyFont="1" applyNumberFormat="1">
      <alignment horizontal="center" shrinkToFit="0" textRotation="90" vertical="center" wrapText="1"/>
    </xf>
    <xf borderId="23" fillId="0" fontId="16" numFmtId="0" xfId="0" applyAlignment="1" applyBorder="1" applyFont="1">
      <alignment horizontal="center" vertical="center"/>
    </xf>
    <xf borderId="25" fillId="0" fontId="2" numFmtId="0" xfId="0" applyBorder="1" applyFont="1"/>
    <xf borderId="26" fillId="0" fontId="2" numFmtId="0" xfId="0" applyBorder="1" applyFont="1"/>
    <xf borderId="25" fillId="0" fontId="18" numFmtId="0" xfId="0" applyAlignment="1" applyBorder="1" applyFont="1">
      <alignment horizontal="center" vertical="center"/>
    </xf>
    <xf borderId="27" fillId="0" fontId="2" numFmtId="0" xfId="0" applyBorder="1" applyFont="1"/>
    <xf borderId="28" fillId="3" fontId="14" numFmtId="0" xfId="0" applyAlignment="1" applyBorder="1" applyFill="1" applyFont="1">
      <alignment horizontal="left" vertical="center"/>
    </xf>
    <xf borderId="29" fillId="0" fontId="2" numFmtId="0" xfId="0" applyBorder="1" applyFont="1"/>
    <xf borderId="30" fillId="0" fontId="2" numFmtId="0" xfId="0" applyBorder="1" applyFont="1"/>
    <xf borderId="31" fillId="3" fontId="14" numFmtId="0" xfId="0" applyAlignment="1" applyBorder="1" applyFill="1" applyFont="1">
      <alignment horizontal="left" vertical="center"/>
    </xf>
    <xf borderId="32" fillId="0" fontId="2" numFmtId="0" xfId="0" applyBorder="1" applyFont="1"/>
    <xf borderId="33" fillId="3" fontId="14" numFmtId="0" xfId="0" applyAlignment="1" applyBorder="1" applyFill="1" applyFont="1">
      <alignment horizontal="left" vertical="center"/>
    </xf>
    <xf borderId="34" fillId="0" fontId="2" numFmtId="0" xfId="0" applyBorder="1" applyFont="1"/>
    <xf borderId="35" fillId="0" fontId="2" numFmtId="0" xfId="0" applyBorder="1" applyFont="1"/>
    <xf borderId="36" fillId="3" fontId="16" numFmtId="0" xfId="0" applyAlignment="1" applyBorder="1" applyFill="1" applyFont="1">
      <alignment horizontal="left" vertical="center"/>
    </xf>
    <xf borderId="37" fillId="3" fontId="14" numFmtId="0" xfId="0" applyAlignment="1" applyBorder="1" applyFill="1" applyFont="1">
      <alignment horizontal="left" vertical="center"/>
    </xf>
    <xf borderId="38" fillId="0" fontId="2" numFmtId="0" xfId="0" applyBorder="1" applyFont="1"/>
    <xf borderId="39" fillId="0" fontId="2" numFmtId="0" xfId="0" applyBorder="1" applyFont="1"/>
    <xf borderId="0" fillId="0" fontId="4" numFmtId="9" xfId="0" applyFont="1" applyNumberFormat="1"/>
    <xf borderId="40" fillId="0" fontId="2" numFmtId="0" xfId="0" applyBorder="1" applyFont="1"/>
    <xf borderId="19" fillId="0" fontId="9" numFmtId="49" xfId="0" applyAlignment="1" applyBorder="1" applyFont="1" applyNumberFormat="1">
      <alignment horizontal="center" shrinkToFit="0" vertical="center" wrapText="1"/>
    </xf>
    <xf borderId="36" fillId="3" fontId="14" numFmtId="0" xfId="0" applyAlignment="1" applyBorder="1" applyFill="1" applyFont="1">
      <alignment horizontal="left" vertical="center"/>
    </xf>
    <xf borderId="41" fillId="0" fontId="16" numFmtId="165" xfId="0" applyAlignment="1" applyBorder="1" applyFont="1" applyNumberFormat="1">
      <alignment textRotation="90" vertical="center"/>
    </xf>
    <xf borderId="42" fillId="3" fontId="16" numFmtId="0" xfId="0" applyAlignment="1" applyBorder="1" applyFill="1" applyFont="1">
      <alignment horizontal="left" vertical="center"/>
    </xf>
    <xf borderId="43" fillId="3" fontId="14" numFmtId="0" xfId="0" applyAlignment="1" applyBorder="1" applyFill="1" applyFont="1">
      <alignment horizontal="left" vertical="center"/>
    </xf>
    <xf borderId="44" fillId="0" fontId="2" numFmtId="0" xfId="0" applyBorder="1" applyFont="1"/>
    <xf borderId="45" fillId="0" fontId="2" numFmtId="0" xfId="0" applyBorder="1" applyFont="1"/>
    <xf borderId="19" fillId="0" fontId="3" numFmtId="166" xfId="0" applyAlignment="1" applyBorder="1" applyFont="1" applyNumberFormat="1">
      <alignment horizontal="center" shrinkToFit="0" textRotation="90" vertical="center" wrapText="1"/>
    </xf>
    <xf borderId="46" fillId="0" fontId="2" numFmtId="0" xfId="0" applyBorder="1" applyFont="1"/>
    <xf borderId="47" fillId="0" fontId="2" numFmtId="0" xfId="0" applyBorder="1" applyFont="1"/>
    <xf borderId="48" fillId="3" fontId="19" numFmtId="0" xfId="0" applyAlignment="1" applyBorder="1" applyFill="1" applyFont="1">
      <alignment horizontal="right" vertical="center"/>
    </xf>
    <xf borderId="49" fillId="3" fontId="16" numFmtId="2" xfId="0" applyAlignment="1" applyBorder="1" applyFill="1" applyFont="1" applyNumberFormat="1">
      <alignment horizontal="left" vertical="center"/>
    </xf>
    <xf borderId="50" fillId="0" fontId="2" numFmtId="0" xfId="0" applyBorder="1" applyFont="1"/>
    <xf borderId="20" fillId="7" fontId="19" numFmtId="0" xfId="0" applyAlignment="1" applyBorder="1" applyFill="1" applyFont="1">
      <alignment horizontal="center" shrinkToFit="0" vertical="center" wrapText="1"/>
    </xf>
    <xf borderId="51" fillId="0" fontId="2" numFmtId="0" xfId="0" applyBorder="1" applyFont="1"/>
    <xf borderId="52" fillId="7" fontId="19" numFmtId="0" xfId="0" applyAlignment="1" applyBorder="1" applyFill="1" applyFont="1">
      <alignment horizontal="center" shrinkToFit="0" textRotation="90" vertical="center" wrapText="1"/>
    </xf>
    <xf borderId="53" fillId="7" fontId="19" numFmtId="0" xfId="0" applyAlignment="1" applyBorder="1" applyFill="1" applyFont="1">
      <alignment horizontal="center" shrinkToFit="0" textRotation="90" vertical="center" wrapText="1"/>
    </xf>
    <xf borderId="31" fillId="7" fontId="19" numFmtId="0" xfId="0" applyAlignment="1" applyBorder="1" applyFill="1" applyFont="1">
      <alignment horizontal="center" vertical="center"/>
    </xf>
    <xf borderId="54" fillId="0" fontId="2" numFmtId="0" xfId="0" applyBorder="1" applyFont="1"/>
    <xf borderId="55" fillId="0" fontId="2" numFmtId="0" xfId="0" applyBorder="1" applyFont="1"/>
    <xf borderId="56" fillId="0" fontId="2" numFmtId="0" xfId="0" applyBorder="1" applyFont="1"/>
    <xf borderId="57" fillId="0" fontId="2" numFmtId="0" xfId="0" applyBorder="1" applyFont="1"/>
    <xf borderId="58" fillId="0" fontId="2" numFmtId="0" xfId="0" applyBorder="1" applyFont="1"/>
    <xf borderId="36" fillId="7" fontId="19" numFmtId="0" xfId="0" applyAlignment="1" applyBorder="1" applyFill="1" applyFont="1">
      <alignment horizontal="center" shrinkToFit="0" vertical="center" wrapText="1"/>
    </xf>
    <xf borderId="43" fillId="3" fontId="17" numFmtId="0" xfId="0" applyAlignment="1" applyBorder="1" applyFill="1" applyFont="1">
      <alignment horizontal="left" shrinkToFit="0" vertical="center" wrapText="1"/>
    </xf>
    <xf borderId="59" fillId="0" fontId="17" numFmtId="0" xfId="0" applyAlignment="1" applyBorder="1" applyFont="1">
      <alignment horizontal="center" shrinkToFit="0" vertical="center" wrapText="1"/>
    </xf>
    <xf borderId="60" fillId="3" fontId="17" numFmtId="0" xfId="0" applyAlignment="1" applyBorder="1" applyFill="1" applyFont="1">
      <alignment horizontal="left" shrinkToFit="0" vertical="center" wrapText="1"/>
    </xf>
    <xf borderId="59" fillId="3" fontId="17" numFmtId="9" xfId="0" applyAlignment="1" applyBorder="1" applyFill="1" applyFont="1" applyNumberFormat="1">
      <alignment horizontal="center" shrinkToFit="0" vertical="center" wrapText="1"/>
    </xf>
    <xf borderId="59" fillId="3" fontId="17" numFmtId="0" xfId="0" applyAlignment="1" applyBorder="1" applyFill="1" applyFont="1">
      <alignment horizontal="center" shrinkToFit="0" vertical="center" wrapText="1"/>
    </xf>
    <xf borderId="41" fillId="0" fontId="16" numFmtId="9" xfId="0" applyAlignment="1" applyBorder="1" applyFont="1" applyNumberFormat="1">
      <alignment textRotation="90" vertical="center"/>
    </xf>
    <xf borderId="60" fillId="0" fontId="19" numFmtId="0" xfId="0" applyAlignment="1" applyBorder="1" applyFont="1">
      <alignment horizontal="center" shrinkToFit="0" vertical="center" wrapText="1"/>
    </xf>
    <xf borderId="19" fillId="0" fontId="3" numFmtId="10" xfId="0" applyAlignment="1" applyBorder="1" applyFont="1" applyNumberFormat="1">
      <alignment horizontal="center" shrinkToFit="0" textRotation="90" vertical="center" wrapText="1"/>
    </xf>
    <xf borderId="61" fillId="3" fontId="16" numFmtId="0" xfId="0" applyAlignment="1" applyBorder="1" applyFill="1" applyFont="1">
      <alignment horizontal="left" shrinkToFit="0" vertical="center" wrapText="1"/>
    </xf>
    <xf borderId="62" fillId="0" fontId="2" numFmtId="0" xfId="0" applyBorder="1" applyFont="1"/>
    <xf borderId="63" fillId="0" fontId="2" numFmtId="0" xfId="0" applyBorder="1" applyFont="1"/>
    <xf borderId="25" fillId="0" fontId="17" numFmtId="0" xfId="0" applyAlignment="1" applyBorder="1" applyFont="1">
      <alignment horizontal="left" shrinkToFit="0" vertical="center" wrapText="1"/>
    </xf>
    <xf borderId="64" fillId="3" fontId="16" numFmtId="0" xfId="0" applyAlignment="1" applyBorder="1" applyFill="1" applyFont="1">
      <alignment horizontal="left" vertical="center"/>
    </xf>
    <xf borderId="65" fillId="0" fontId="2" numFmtId="0" xfId="0" applyBorder="1" applyFont="1"/>
    <xf borderId="66" fillId="0" fontId="2" numFmtId="0" xfId="0" applyBorder="1" applyFont="1"/>
    <xf borderId="0" fillId="0" fontId="14" numFmtId="0" xfId="0" applyAlignment="1" applyFont="1">
      <alignment horizontal="right" vertical="center"/>
    </xf>
    <xf borderId="67" fillId="8" fontId="1" numFmtId="0" xfId="0" applyAlignment="1" applyBorder="1" applyFill="1" applyFont="1">
      <alignment horizontal="center"/>
    </xf>
    <xf borderId="0" fillId="0" fontId="14" numFmtId="0" xfId="0" applyAlignment="1" applyFont="1">
      <alignment horizontal="center" vertical="center"/>
    </xf>
    <xf borderId="68" fillId="0" fontId="2" numFmtId="0" xfId="0" applyBorder="1" applyFont="1"/>
    <xf borderId="28" fillId="7" fontId="16" numFmtId="0" xfId="0" applyAlignment="1" applyBorder="1" applyFill="1" applyFont="1">
      <alignment horizontal="center" vertical="center"/>
    </xf>
    <xf borderId="69" fillId="0" fontId="2" numFmtId="0" xfId="0" applyBorder="1" applyFont="1"/>
    <xf borderId="0" fillId="0" fontId="14" numFmtId="9" xfId="0" applyAlignment="1" applyFont="1" applyNumberFormat="1">
      <alignment horizontal="center" vertical="center"/>
    </xf>
    <xf borderId="33" fillId="7" fontId="16" numFmtId="0" xfId="0" applyAlignment="1" applyBorder="1" applyFill="1" applyFont="1">
      <alignment horizontal="center" vertical="center"/>
    </xf>
    <xf borderId="41" fillId="7" fontId="16" numFmtId="0" xfId="0" applyAlignment="1" applyBorder="1" applyFill="1" applyFont="1">
      <alignment horizontal="center" vertical="center"/>
    </xf>
    <xf borderId="0" fillId="0" fontId="13" numFmtId="0" xfId="0" applyAlignment="1" applyFont="1">
      <alignment horizontal="center" shrinkToFit="0" textRotation="90" vertical="center" wrapText="1"/>
    </xf>
    <xf borderId="0" fillId="0" fontId="20" numFmtId="0" xfId="0" applyFont="1"/>
    <xf borderId="0" fillId="0" fontId="21" numFmtId="0" xfId="0" applyFont="1"/>
    <xf borderId="70" fillId="7" fontId="16" numFmtId="0" xfId="0" applyAlignment="1" applyBorder="1" applyFill="1" applyFont="1">
      <alignment horizontal="center" vertical="center"/>
    </xf>
    <xf borderId="71" fillId="5" fontId="1" numFmtId="9" xfId="0" applyBorder="1" applyFill="1" applyFont="1" applyNumberFormat="1"/>
    <xf borderId="33" fillId="0" fontId="14" numFmtId="0" xfId="0" applyAlignment="1" applyBorder="1" applyFont="1">
      <alignment horizontal="left" vertical="center"/>
    </xf>
    <xf borderId="0" fillId="0" fontId="1" numFmtId="9" xfId="0" applyFont="1" applyNumberFormat="1"/>
    <xf borderId="41" fillId="0" fontId="14" numFmtId="165" xfId="0" applyAlignment="1" applyBorder="1" applyFont="1" applyNumberFormat="1">
      <alignment vertical="center"/>
    </xf>
    <xf borderId="41" fillId="0" fontId="14" numFmtId="9" xfId="0" applyAlignment="1" applyBorder="1" applyFont="1" applyNumberFormat="1">
      <alignment vertical="center"/>
    </xf>
    <xf borderId="0" fillId="0" fontId="22" numFmtId="0" xfId="0" applyFont="1"/>
    <xf borderId="41" fillId="0" fontId="14" numFmtId="164" xfId="0" applyAlignment="1" applyBorder="1" applyFont="1" applyNumberFormat="1">
      <alignment vertical="center"/>
    </xf>
    <xf borderId="70" fillId="3" fontId="16" numFmtId="165" xfId="0" applyAlignment="1" applyBorder="1" applyFill="1" applyFont="1" applyNumberFormat="1">
      <alignment vertical="center"/>
    </xf>
    <xf borderId="70" fillId="3" fontId="16" numFmtId="9" xfId="0" applyAlignment="1" applyBorder="1" applyFill="1" applyFont="1" applyNumberFormat="1">
      <alignment vertical="center"/>
    </xf>
    <xf borderId="70" fillId="3" fontId="16" numFmtId="164" xfId="0" applyAlignment="1" applyBorder="1" applyFill="1" applyFont="1" applyNumberFormat="1">
      <alignment vertical="center"/>
    </xf>
    <xf borderId="33" fillId="9" fontId="16" numFmtId="0" xfId="0" applyAlignment="1" applyBorder="1" applyFill="1" applyFont="1">
      <alignment horizontal="left" vertical="center"/>
    </xf>
    <xf borderId="41" fillId="3" fontId="17" numFmtId="166" xfId="0" applyAlignment="1" applyBorder="1" applyFill="1" applyFont="1" applyNumberFormat="1">
      <alignment horizontal="right" vertical="center"/>
    </xf>
    <xf borderId="41" fillId="3" fontId="14" numFmtId="164" xfId="0" applyAlignment="1" applyBorder="1" applyFill="1" applyFont="1" applyNumberFormat="1">
      <alignment horizontal="right" vertical="center"/>
    </xf>
    <xf borderId="41" fillId="3" fontId="17" numFmtId="164" xfId="0" applyAlignment="1" applyBorder="1" applyFill="1" applyFont="1" applyNumberFormat="1">
      <alignment horizontal="right" vertical="center"/>
    </xf>
    <xf borderId="70" fillId="3" fontId="17" numFmtId="166" xfId="0" applyAlignment="1" applyBorder="1" applyFill="1" applyFont="1" applyNumberFormat="1">
      <alignment horizontal="right" vertical="center"/>
    </xf>
    <xf borderId="70" fillId="3" fontId="14" numFmtId="164" xfId="0" applyAlignment="1" applyBorder="1" applyFill="1" applyFont="1" applyNumberFormat="1">
      <alignment horizontal="right" vertical="center"/>
    </xf>
    <xf borderId="72" fillId="3" fontId="16" numFmtId="0" xfId="0" applyAlignment="1" applyBorder="1" applyFill="1" applyFont="1">
      <alignment horizontal="center" textRotation="90" vertical="center"/>
    </xf>
    <xf borderId="41" fillId="0" fontId="17" numFmtId="0" xfId="0" applyAlignment="1" applyBorder="1" applyFont="1">
      <alignment horizontal="left" shrinkToFit="0" vertical="center" wrapText="1"/>
    </xf>
    <xf borderId="41" fillId="0" fontId="14" numFmtId="0" xfId="0" applyAlignment="1" applyBorder="1" applyFont="1">
      <alignment vertical="center"/>
    </xf>
    <xf borderId="41" fillId="0" fontId="23" numFmtId="0" xfId="0" applyAlignment="1" applyBorder="1" applyFont="1">
      <alignment vertical="center"/>
    </xf>
    <xf borderId="70" fillId="3" fontId="17" numFmtId="166" xfId="0" applyAlignment="1" applyBorder="1" applyFill="1" applyFont="1" applyNumberFormat="1">
      <alignment vertical="center"/>
    </xf>
    <xf borderId="73" fillId="0" fontId="2" numFmtId="0" xfId="0" applyBorder="1" applyFont="1"/>
    <xf borderId="41" fillId="0" fontId="17" numFmtId="166" xfId="0" applyAlignment="1" applyBorder="1" applyFont="1" applyNumberFormat="1">
      <alignment vertical="center"/>
    </xf>
    <xf borderId="70" fillId="3" fontId="14" numFmtId="0" xfId="0" applyAlignment="1" applyBorder="1" applyFill="1" applyFont="1">
      <alignment vertical="center"/>
    </xf>
    <xf borderId="41" fillId="0" fontId="17" numFmtId="0" xfId="0" applyAlignment="1" applyBorder="1" applyFont="1">
      <alignment horizontal="left" shrinkToFit="0" vertical="top" wrapText="1"/>
    </xf>
    <xf borderId="74" fillId="0" fontId="2" numFmtId="0" xfId="0" applyBorder="1" applyFont="1"/>
    <xf borderId="59" fillId="0" fontId="17" numFmtId="0" xfId="0" applyAlignment="1" applyBorder="1" applyFont="1">
      <alignment horizontal="left" shrinkToFit="0" vertical="center" wrapText="1"/>
    </xf>
    <xf borderId="59" fillId="0" fontId="17" numFmtId="0" xfId="0" applyAlignment="1" applyBorder="1" applyFont="1">
      <alignment horizontal="left" shrinkToFit="0" vertical="top" wrapText="1"/>
    </xf>
    <xf borderId="59" fillId="0" fontId="14" numFmtId="0" xfId="0" applyAlignment="1" applyBorder="1" applyFont="1">
      <alignment vertical="center"/>
    </xf>
    <xf borderId="75" fillId="3" fontId="14" numFmtId="0" xfId="0" applyAlignment="1" applyBorder="1" applyFill="1" applyFont="1">
      <alignment vertical="center"/>
    </xf>
    <xf borderId="20" fillId="3" fontId="16" numFmtId="0" xfId="0" applyAlignment="1" applyBorder="1" applyFill="1" applyFont="1">
      <alignment horizontal="center" shrinkToFit="0" vertical="center" wrapText="1"/>
    </xf>
    <xf borderId="76" fillId="3" fontId="16" numFmtId="9" xfId="0" applyAlignment="1" applyBorder="1" applyFill="1" applyFont="1" applyNumberFormat="1">
      <alignment horizontal="center" vertical="center"/>
    </xf>
    <xf borderId="77" fillId="0" fontId="2" numFmtId="0" xfId="0" applyBorder="1" applyFont="1"/>
    <xf borderId="78" fillId="0" fontId="2" numFmtId="0" xfId="0" applyBorder="1" applyFont="1"/>
    <xf borderId="76" fillId="3" fontId="16" numFmtId="9" xfId="0" applyAlignment="1" applyBorder="1" applyFill="1" applyFont="1" applyNumberFormat="1">
      <alignment horizontal="center" shrinkToFit="0" vertical="center" wrapText="1"/>
    </xf>
    <xf borderId="79" fillId="0" fontId="2" numFmtId="0" xfId="0" applyBorder="1" applyFont="1"/>
    <xf borderId="80" fillId="4" fontId="16" numFmtId="0" xfId="0" applyAlignment="1" applyBorder="1" applyFill="1" applyFont="1">
      <alignment horizontal="center" vertical="center"/>
    </xf>
    <xf borderId="81" fillId="0" fontId="2" numFmtId="0" xfId="0" applyBorder="1" applyFont="1"/>
    <xf borderId="82" fillId="0" fontId="2" numFmtId="0" xfId="0" applyBorder="1" applyFont="1"/>
    <xf borderId="80" fillId="5" fontId="16" numFmtId="0" xfId="0" applyAlignment="1" applyBorder="1" applyFill="1" applyFont="1">
      <alignment horizontal="center" vertical="center"/>
    </xf>
    <xf borderId="80" fillId="6" fontId="16" numFmtId="0" xfId="0" applyAlignment="1" applyBorder="1" applyFill="1" applyFont="1">
      <alignment horizontal="center" vertical="center"/>
    </xf>
    <xf borderId="83" fillId="0" fontId="2" numFmtId="0" xfId="0" applyBorder="1" applyFont="1"/>
    <xf borderId="84" fillId="3" fontId="16" numFmtId="0" xfId="0" applyAlignment="1" applyBorder="1" applyFill="1" applyFont="1">
      <alignment horizontal="center" vertical="center"/>
    </xf>
    <xf borderId="76" fillId="3" fontId="14" numFmtId="0" xfId="0" applyAlignment="1" applyBorder="1" applyFill="1" applyFont="1">
      <alignment horizontal="center" vertical="center"/>
    </xf>
    <xf borderId="61" fillId="3" fontId="14" numFmtId="0" xfId="0" applyAlignment="1" applyBorder="1" applyFill="1" applyFont="1">
      <alignment horizontal="center" vertical="center"/>
    </xf>
    <xf borderId="28" fillId="3" fontId="24" numFmtId="0" xfId="0" applyAlignment="1" applyBorder="1" applyFill="1" applyFont="1">
      <alignment horizontal="left" vertical="center"/>
    </xf>
    <xf borderId="31" fillId="3" fontId="25" numFmtId="0" xfId="0" applyAlignment="1" applyBorder="1" applyFill="1" applyFont="1">
      <alignment horizontal="center" vertical="center"/>
    </xf>
    <xf borderId="33" fillId="0" fontId="17" numFmtId="0" xfId="0" applyAlignment="1" applyBorder="1" applyFont="1">
      <alignment horizontal="left" shrinkToFit="0" vertical="top" wrapText="1"/>
    </xf>
    <xf borderId="36" fillId="0" fontId="17" numFmtId="17" xfId="0" applyAlignment="1" applyBorder="1" applyFont="1" applyNumberFormat="1">
      <alignment horizontal="center" shrinkToFit="0" vertical="center" wrapText="1"/>
    </xf>
    <xf borderId="33" fillId="0" fontId="13" numFmtId="0" xfId="0" applyAlignment="1" applyBorder="1" applyFont="1">
      <alignment horizontal="left" shrinkToFit="0" vertical="top" wrapText="1"/>
    </xf>
    <xf borderId="33" fillId="0" fontId="26" numFmtId="0" xfId="0" applyAlignment="1" applyBorder="1" applyFont="1">
      <alignment horizontal="left" shrinkToFit="0" vertical="top" wrapText="1"/>
    </xf>
    <xf borderId="33" fillId="0" fontId="17" numFmtId="0" xfId="0" applyAlignment="1" applyBorder="1" applyFont="1">
      <alignment horizontal="left" shrinkToFit="0" vertical="center" wrapText="1"/>
    </xf>
    <xf borderId="43" fillId="0" fontId="17" numFmtId="0" xfId="0" applyAlignment="1" applyBorder="1" applyFont="1">
      <alignment horizontal="left" shrinkToFit="0" vertical="top" wrapText="1"/>
    </xf>
    <xf borderId="36" fillId="0" fontId="17" numFmtId="17" xfId="0" applyAlignment="1" applyBorder="1" applyFont="1" applyNumberFormat="1">
      <alignment horizontal="center" shrinkToFit="0" vertical="top" wrapText="1"/>
    </xf>
    <xf borderId="60" fillId="0" fontId="17" numFmtId="0" xfId="0" applyAlignment="1" applyBorder="1" applyFont="1">
      <alignment horizontal="left" shrinkToFit="0" vertical="top" wrapText="1"/>
    </xf>
    <xf borderId="85" fillId="8" fontId="14" numFmtId="0" xfId="0" applyAlignment="1" applyBorder="1" applyFill="1" applyFont="1">
      <alignment horizontal="center" vertical="center"/>
    </xf>
    <xf borderId="86" fillId="0" fontId="2" numFmtId="0" xfId="0" applyBorder="1" applyFont="1"/>
    <xf borderId="41" fillId="0" fontId="16" numFmtId="9" xfId="0" applyAlignment="1" applyBorder="1" applyFont="1" applyNumberFormat="1">
      <alignment vertical="center"/>
    </xf>
    <xf borderId="41" fillId="0" fontId="16" numFmtId="165" xfId="0" applyAlignment="1" applyBorder="1" applyFont="1" applyNumberFormat="1">
      <alignment vertical="center"/>
    </xf>
    <xf borderId="70" fillId="3" fontId="17" numFmtId="164" xfId="0" applyAlignment="1" applyBorder="1" applyFill="1" applyFont="1" applyNumberFormat="1">
      <alignment horizontal="right" vertical="center"/>
    </xf>
    <xf borderId="41" fillId="0" fontId="16" numFmtId="164" xfId="0" applyAlignment="1" applyBorder="1" applyFont="1" applyNumberFormat="1">
      <alignment vertical="center"/>
    </xf>
    <xf borderId="0" fillId="0" fontId="14" numFmtId="9" xfId="0" applyAlignment="1" applyFont="1" applyNumberFormat="1">
      <alignment vertical="center"/>
    </xf>
    <xf borderId="41" fillId="3" fontId="14" numFmtId="9" xfId="0" applyAlignment="1" applyBorder="1" applyFill="1" applyFont="1" applyNumberFormat="1">
      <alignment horizontal="right" vertical="center"/>
    </xf>
    <xf borderId="72" fillId="3" fontId="25" numFmtId="0" xfId="0" applyAlignment="1" applyBorder="1" applyFill="1" applyFont="1">
      <alignment horizontal="center" textRotation="90" vertical="center"/>
    </xf>
    <xf borderId="41" fillId="0" fontId="14" numFmtId="166" xfId="0" applyAlignment="1" applyBorder="1" applyFont="1" applyNumberFormat="1">
      <alignment vertical="center"/>
    </xf>
    <xf borderId="70" fillId="3" fontId="14" numFmtId="166" xfId="0" applyAlignment="1" applyBorder="1" applyFill="1" applyFont="1" applyNumberFormat="1">
      <alignment vertical="center"/>
    </xf>
    <xf borderId="41" fillId="0" fontId="19" numFmtId="0" xfId="0" applyAlignment="1" applyBorder="1" applyFont="1">
      <alignment horizontal="left" shrinkToFit="0" vertical="top" wrapText="1"/>
    </xf>
    <xf borderId="0" fillId="0" fontId="16" numFmtId="0" xfId="0" applyAlignment="1" applyFont="1">
      <alignment vertical="center"/>
    </xf>
    <xf borderId="0" fillId="0" fontId="16" numFmtId="0" xfId="0" applyAlignment="1" applyFont="1">
      <alignment horizontal="right" vertical="center"/>
    </xf>
    <xf borderId="0" fillId="0" fontId="16" numFmtId="9" xfId="0" applyAlignment="1" applyFont="1" applyNumberFormat="1">
      <alignment horizontal="center" vertical="center"/>
    </xf>
  </cellXfs>
  <cellStyles count="1">
    <cellStyle xfId="0" name="Normal" builtinId="0"/>
  </cellStyles>
  <dxfs count="4">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
      <font/>
      <fill>
        <patternFill patternType="solid">
          <fgColor theme="0"/>
          <bgColor theme="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'01'!$C$16:$N$16</c:f>
            </c:strRef>
          </c:cat>
          <c:val>
            <c:numRef>
              <c:f>'01'!$C$18:$N$18</c:f>
              <c:numCache/>
            </c:numRef>
          </c:val>
          <c:smooth val="0"/>
        </c:ser>
        <c:axId val="1703039723"/>
        <c:axId val="599284176"/>
      </c:lineChart>
      <c:catAx>
        <c:axId val="170303972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599284176"/>
      </c:catAx>
      <c:valAx>
        <c:axId val="59928417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703039723"/>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axId val="780238778"/>
        <c:axId val="1638612447"/>
      </c:lineChart>
      <c:catAx>
        <c:axId val="78023877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638612447"/>
      </c:catAx>
      <c:valAx>
        <c:axId val="1638612447"/>
        <c:scaling>
          <c:orientation val="minMax"/>
        </c:scaling>
        <c:delete val="0"/>
        <c:axPos val="l"/>
        <c:tickLblPos val="nextTo"/>
        <c:spPr>
          <a:ln>
            <a:noFill/>
          </a:ln>
        </c:spPr>
        <c:crossAx val="780238778"/>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'03'!$C$16:$N$16</c:f>
            </c:strRef>
          </c:cat>
          <c:val>
            <c:numRef>
              <c:f>'03'!$C$18:$N$18</c:f>
              <c:numCache/>
            </c:numRef>
          </c:val>
          <c:smooth val="0"/>
        </c:ser>
        <c:axId val="1986016631"/>
        <c:axId val="1488392345"/>
      </c:lineChart>
      <c:catAx>
        <c:axId val="198601663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488392345"/>
      </c:catAx>
      <c:valAx>
        <c:axId val="148839234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986016631"/>
      </c:valAx>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'04'!$C$16:$N$16</c:f>
            </c:strRef>
          </c:cat>
          <c:val>
            <c:numRef>
              <c:f>'04'!$C$18:$N$18</c:f>
              <c:numCache/>
            </c:numRef>
          </c:val>
          <c:smooth val="0"/>
        </c:ser>
        <c:axId val="1415195629"/>
        <c:axId val="1754050837"/>
      </c:lineChart>
      <c:catAx>
        <c:axId val="141519562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754050837"/>
      </c:catAx>
      <c:valAx>
        <c:axId val="175405083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415195629"/>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'05'!$C$16:$N$16</c:f>
            </c:strRef>
          </c:cat>
          <c:val>
            <c:numRef>
              <c:f>'05'!$C$18:$N$18</c:f>
              <c:numCache/>
            </c:numRef>
          </c:val>
          <c:smooth val="0"/>
        </c:ser>
        <c:axId val="1546840623"/>
        <c:axId val="185358661"/>
      </c:lineChart>
      <c:catAx>
        <c:axId val="154684062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85358661"/>
      </c:catAx>
      <c:valAx>
        <c:axId val="18535866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546840623"/>
      </c:valAx>
    </c:plotArea>
    <c:legend>
      <c:legendPos val="r"/>
      <c:overlay val="0"/>
      <c:txPr>
        <a:bodyPr/>
        <a:lstStyle/>
        <a:p>
          <a:pPr lvl="0">
            <a:defRPr b="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 Id="rId2"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857250</xdr:colOff>
      <xdr:row>0</xdr:row>
      <xdr:rowOff>47625</xdr:rowOff>
    </xdr:from>
    <xdr:ext cx="1000125" cy="6191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495300</xdr:colOff>
      <xdr:row>0</xdr:row>
      <xdr:rowOff>66675</xdr:rowOff>
    </xdr:from>
    <xdr:ext cx="1000125" cy="6191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495300</xdr:colOff>
      <xdr:row>0</xdr:row>
      <xdr:rowOff>66675</xdr:rowOff>
    </xdr:from>
    <xdr:ext cx="1000125" cy="6191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495300</xdr:colOff>
      <xdr:row>0</xdr:row>
      <xdr:rowOff>66675</xdr:rowOff>
    </xdr:from>
    <xdr:ext cx="1000125" cy="6191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820025" cy="29051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361950</xdr:colOff>
      <xdr:row>0</xdr:row>
      <xdr:rowOff>28575</xdr:rowOff>
    </xdr:from>
    <xdr:ext cx="790575" cy="752475"/>
    <xdr:pic>
      <xdr:nvPicPr>
        <xdr:cNvPr descr="Logotipo&#10;&#10;Descripción generada automáticamente"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495300</xdr:colOff>
      <xdr:row>0</xdr:row>
      <xdr:rowOff>66675</xdr:rowOff>
    </xdr:from>
    <xdr:ext cx="1000125" cy="6191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WILSON" id="{6b1f3ee2-4484-472b-9d27-27229a8ee664}"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K6" dT="2026-07-31T19:03:54.00" personId="{6b1f3ee2-4484-472b-9d27-27229a8ee664}" id="{8674292f-626d-46ed-89e4-c1f0f608d9c4}" done="0">
    <x18tc:text xml:space="preserve">Importante aquí establecer para cada indicador la meta final deseada de forma razonable, que se proyecta al cierre de la presente vigencia</x18tc:text>
  </x18tc:threadedComment>
  <x18tc:threadedComment ref="J6" dT="2026-07-31T19:03:54.00" personId="{6b1f3ee2-4484-472b-9d27-27229a8ee664}" id="{bd04e2c7-03e3-44f2-b6a8-2ee8a217ed9c}" done="0">
    <x18tc:text xml:space="preserve">Recomendable dejar como línea base el resultado final del indicador en el año inmediatamente anterior</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4.14"/>
    <col customWidth="1" min="2" max="2" width="18.71"/>
    <col customWidth="1" min="3" max="3" width="28.57"/>
    <col customWidth="1" min="4" max="4" width="19.71"/>
    <col customWidth="1" min="5" max="6" width="4.57"/>
    <col customWidth="1" min="7" max="7" width="8.71"/>
    <col customWidth="1" min="8" max="8" width="9.57"/>
    <col customWidth="1" min="9" max="9" width="10.57"/>
    <col customWidth="1" min="10" max="10" width="3.14"/>
    <col customWidth="1" min="11" max="11" width="3.0"/>
    <col customWidth="1" min="12" max="12" width="4.0"/>
    <col customWidth="1" min="13" max="24" width="4.29"/>
    <col customWidth="1" min="25" max="25" width="7.29"/>
    <col customWidth="1" hidden="1" min="26" max="26" width="10.71"/>
    <col customWidth="1" min="27" max="27" width="5.86"/>
  </cols>
  <sheetData>
    <row r="1" ht="16.5" customHeight="1">
      <c r="A1" s="1"/>
      <c r="B1" s="2"/>
      <c r="C1" s="2"/>
      <c r="D1" s="3" t="s">
        <v>0</v>
      </c>
      <c r="X1" s="4"/>
    </row>
    <row r="2" ht="12.0" customHeight="1">
      <c r="A2" s="5"/>
      <c r="D2" s="6" t="s">
        <v>1</v>
      </c>
      <c r="X2" s="4"/>
    </row>
    <row r="3" ht="14.25" customHeight="1">
      <c r="A3" s="5"/>
      <c r="D3" s="7" t="s">
        <v>2</v>
      </c>
      <c r="X3" s="4"/>
    </row>
    <row r="4" ht="12.75" customHeight="1">
      <c r="A4" s="8"/>
      <c r="B4" s="9"/>
      <c r="C4" s="9"/>
      <c r="D4" s="10" t="s">
        <v>3</v>
      </c>
      <c r="X4" s="4"/>
    </row>
    <row r="5" ht="18.0" customHeight="1">
      <c r="A5" s="11" t="s">
        <v>4</v>
      </c>
      <c r="B5" s="12"/>
      <c r="C5" s="12"/>
      <c r="D5" s="12"/>
      <c r="E5" s="12"/>
      <c r="F5" s="12"/>
      <c r="G5" s="12"/>
      <c r="H5" s="12"/>
      <c r="I5" s="13"/>
      <c r="J5" s="14" t="s">
        <v>5</v>
      </c>
      <c r="K5" s="15"/>
      <c r="L5" s="15"/>
      <c r="M5" s="15"/>
      <c r="N5" s="15"/>
      <c r="O5" s="15"/>
      <c r="P5" s="15"/>
      <c r="Q5" s="15"/>
      <c r="R5" s="15"/>
      <c r="S5" s="15"/>
      <c r="T5" s="15"/>
      <c r="U5" s="15"/>
      <c r="V5" s="15"/>
      <c r="W5" s="15"/>
      <c r="X5" s="16"/>
    </row>
    <row r="6" ht="30.75" customHeight="1">
      <c r="A6" s="17" t="s">
        <v>6</v>
      </c>
      <c r="B6" s="18"/>
      <c r="C6" s="19" t="s">
        <v>7</v>
      </c>
      <c r="D6" s="19" t="s">
        <v>8</v>
      </c>
      <c r="E6" s="20" t="s">
        <v>9</v>
      </c>
      <c r="F6" s="20" t="s">
        <v>10</v>
      </c>
      <c r="G6" s="21" t="s">
        <v>11</v>
      </c>
      <c r="H6" s="22"/>
      <c r="I6" s="23"/>
      <c r="J6" s="24" t="s">
        <v>12</v>
      </c>
      <c r="K6" s="24" t="s">
        <v>13</v>
      </c>
      <c r="L6" s="25" t="s">
        <v>14</v>
      </c>
      <c r="M6" s="22"/>
      <c r="N6" s="22"/>
      <c r="O6" s="22"/>
      <c r="P6" s="22"/>
      <c r="Q6" s="22"/>
      <c r="R6" s="22"/>
      <c r="S6" s="22"/>
      <c r="T6" s="22"/>
      <c r="U6" s="22"/>
      <c r="V6" s="22"/>
      <c r="W6" s="22"/>
      <c r="X6" s="23"/>
    </row>
    <row r="7" ht="31.5" customHeight="1">
      <c r="A7" s="8"/>
      <c r="B7" s="26"/>
      <c r="C7" s="27"/>
      <c r="D7" s="27"/>
      <c r="E7" s="27"/>
      <c r="F7" s="27"/>
      <c r="G7" s="28" t="s">
        <v>15</v>
      </c>
      <c r="H7" s="29" t="s">
        <v>16</v>
      </c>
      <c r="I7" s="30" t="s">
        <v>17</v>
      </c>
      <c r="J7" s="27"/>
      <c r="K7" s="27"/>
      <c r="L7" s="31" t="s">
        <v>18</v>
      </c>
      <c r="M7" s="31" t="s">
        <v>19</v>
      </c>
      <c r="N7" s="31" t="s">
        <v>20</v>
      </c>
      <c r="O7" s="31" t="s">
        <v>21</v>
      </c>
      <c r="P7" s="31" t="s">
        <v>22</v>
      </c>
      <c r="Q7" s="31" t="s">
        <v>23</v>
      </c>
      <c r="R7" s="31" t="s">
        <v>24</v>
      </c>
      <c r="S7" s="31" t="s">
        <v>25</v>
      </c>
      <c r="T7" s="31" t="s">
        <v>26</v>
      </c>
      <c r="U7" s="31" t="s">
        <v>27</v>
      </c>
      <c r="V7" s="31" t="s">
        <v>28</v>
      </c>
      <c r="W7" s="31" t="s">
        <v>29</v>
      </c>
      <c r="X7" s="31" t="s">
        <v>30</v>
      </c>
      <c r="Y7" s="32"/>
      <c r="Z7" s="32"/>
      <c r="AA7" s="32"/>
    </row>
    <row r="8" ht="57.75" customHeight="1">
      <c r="A8" s="33" t="s">
        <v>31</v>
      </c>
      <c r="B8" s="34" t="s">
        <v>32</v>
      </c>
      <c r="C8" s="35" t="s">
        <v>33</v>
      </c>
      <c r="D8" s="37" t="s">
        <v>34</v>
      </c>
      <c r="E8" s="41" t="s">
        <v>35</v>
      </c>
      <c r="F8" s="41" t="s">
        <v>36</v>
      </c>
      <c r="G8" s="45" t="s">
        <v>38</v>
      </c>
      <c r="H8" s="45" t="s">
        <v>39</v>
      </c>
      <c r="I8" s="45" t="s">
        <v>40</v>
      </c>
      <c r="J8" s="47">
        <v>0.9</v>
      </c>
      <c r="K8" s="47">
        <v>0.95</v>
      </c>
      <c r="L8" s="47">
        <f>'01'!$O$19</f>
        <v>0.1538461538</v>
      </c>
      <c r="M8" s="47" t="str">
        <f>'01'!$C$19</f>
        <v>-</v>
      </c>
      <c r="N8" s="47" t="str">
        <f>'01'!$D$19</f>
        <v>-</v>
      </c>
      <c r="O8" s="47">
        <f>'01'!$E$19</f>
        <v>0</v>
      </c>
      <c r="P8" s="47" t="str">
        <f>'01'!$F$19</f>
        <v>-</v>
      </c>
      <c r="Q8" s="47" t="str">
        <f>'01'!$G$19</f>
        <v>-</v>
      </c>
      <c r="R8" s="47">
        <f>'01'!$H$19</f>
        <v>1</v>
      </c>
      <c r="S8" s="47" t="str">
        <f>'01'!$I$19</f>
        <v>-</v>
      </c>
      <c r="T8" s="47" t="str">
        <f>'01'!$J$19</f>
        <v>-</v>
      </c>
      <c r="U8" s="47" t="str">
        <f>'01'!$K$19</f>
        <v>-</v>
      </c>
      <c r="V8" s="47" t="str">
        <f>'01'!$L$19</f>
        <v>-</v>
      </c>
      <c r="W8" s="47" t="str">
        <f>'01'!$M$19</f>
        <v>-</v>
      </c>
      <c r="X8" s="47" t="str">
        <f>'01'!$N$19</f>
        <v>-</v>
      </c>
      <c r="Y8" s="65"/>
      <c r="Z8" s="32"/>
      <c r="AA8" s="32"/>
    </row>
    <row r="9" ht="60.75" customHeight="1">
      <c r="A9" s="33" t="s">
        <v>46</v>
      </c>
      <c r="B9" s="34" t="s">
        <v>47</v>
      </c>
      <c r="C9" s="35" t="s">
        <v>48</v>
      </c>
      <c r="D9" s="37" t="s">
        <v>49</v>
      </c>
      <c r="E9" s="41" t="s">
        <v>35</v>
      </c>
      <c r="F9" s="41" t="s">
        <v>36</v>
      </c>
      <c r="G9" s="67" t="s">
        <v>50</v>
      </c>
      <c r="H9" s="67" t="s">
        <v>51</v>
      </c>
      <c r="I9" s="67" t="s">
        <v>52</v>
      </c>
      <c r="J9" s="69" t="s">
        <v>53</v>
      </c>
      <c r="K9" s="69" t="s">
        <v>54</v>
      </c>
      <c r="L9" s="74">
        <f>'02'!$O$19</f>
        <v>0</v>
      </c>
      <c r="M9" s="74" t="str">
        <f>'02'!$C$19</f>
        <v>-</v>
      </c>
      <c r="N9" s="74" t="str">
        <f>'02'!$D$19</f>
        <v>-</v>
      </c>
      <c r="O9" s="74" t="str">
        <f>'02'!$E$19</f>
        <v>-</v>
      </c>
      <c r="P9" s="74" t="str">
        <f>'02'!$F$19</f>
        <v>-</v>
      </c>
      <c r="Q9" s="74" t="str">
        <f>'02'!$G$19</f>
        <v>-</v>
      </c>
      <c r="R9" s="74">
        <f>'02'!$H$19</f>
        <v>0</v>
      </c>
      <c r="S9" s="74" t="str">
        <f>'02'!$I$19</f>
        <v>-</v>
      </c>
      <c r="T9" s="74" t="str">
        <f>'02'!$J$19</f>
        <v>-</v>
      </c>
      <c r="U9" s="74" t="str">
        <f>'02'!$K$19</f>
        <v>-</v>
      </c>
      <c r="V9" s="74" t="str">
        <f>'02'!$L$19</f>
        <v>-</v>
      </c>
      <c r="W9" s="74" t="str">
        <f>'02'!$M$19</f>
        <v>-</v>
      </c>
      <c r="X9" s="74" t="str">
        <f>'02'!$N$19</f>
        <v>-</v>
      </c>
      <c r="Y9" s="32"/>
      <c r="Z9" s="32"/>
      <c r="AA9" s="32"/>
    </row>
    <row r="10" ht="60.75" customHeight="1">
      <c r="A10" s="33" t="s">
        <v>59</v>
      </c>
      <c r="B10" s="34" t="s">
        <v>60</v>
      </c>
      <c r="C10" s="35" t="s">
        <v>61</v>
      </c>
      <c r="D10" s="37" t="s">
        <v>63</v>
      </c>
      <c r="E10" s="41" t="s">
        <v>35</v>
      </c>
      <c r="F10" s="41" t="s">
        <v>36</v>
      </c>
      <c r="G10" s="45" t="s">
        <v>65</v>
      </c>
      <c r="H10" s="45" t="s">
        <v>66</v>
      </c>
      <c r="I10" s="45" t="s">
        <v>68</v>
      </c>
      <c r="J10" s="47">
        <v>0.1</v>
      </c>
      <c r="K10" s="47">
        <v>0.5</v>
      </c>
      <c r="L10" s="47">
        <f>'03'!$O$19</f>
        <v>1</v>
      </c>
      <c r="M10" s="47" t="str">
        <f>'03'!$C$19</f>
        <v>-</v>
      </c>
      <c r="N10" s="47" t="str">
        <f>'03'!$D$19</f>
        <v>-</v>
      </c>
      <c r="O10" s="47">
        <f>'03'!$E$19</f>
        <v>1</v>
      </c>
      <c r="P10" s="47" t="str">
        <f>'03'!$F$19</f>
        <v>-</v>
      </c>
      <c r="Q10" s="47" t="str">
        <f>'03'!$G$19</f>
        <v>-</v>
      </c>
      <c r="R10" s="47">
        <f>'03'!$H$19</f>
        <v>1</v>
      </c>
      <c r="S10" s="47" t="str">
        <f>'03'!$I$19</f>
        <v>-</v>
      </c>
      <c r="T10" s="47" t="str">
        <f>'03'!$J$19</f>
        <v>-</v>
      </c>
      <c r="U10" s="47" t="str">
        <f>'03'!$K$19</f>
        <v>-</v>
      </c>
      <c r="V10" s="47" t="str">
        <f>'03'!$L$19</f>
        <v>-</v>
      </c>
      <c r="W10" s="47" t="str">
        <f>'03'!$M$19</f>
        <v>-</v>
      </c>
      <c r="X10" s="47" t="str">
        <f>'03'!$N$19</f>
        <v>-</v>
      </c>
      <c r="Y10" s="65"/>
      <c r="Z10" s="32"/>
      <c r="AA10" s="65"/>
    </row>
    <row r="11">
      <c r="A11" s="33" t="s">
        <v>73</v>
      </c>
      <c r="B11" s="34" t="s">
        <v>74</v>
      </c>
      <c r="C11" s="35" t="s">
        <v>75</v>
      </c>
      <c r="D11" s="37" t="s">
        <v>76</v>
      </c>
      <c r="E11" s="41" t="s">
        <v>35</v>
      </c>
      <c r="F11" s="41" t="s">
        <v>77</v>
      </c>
      <c r="G11" s="45" t="s">
        <v>65</v>
      </c>
      <c r="H11" s="45" t="s">
        <v>66</v>
      </c>
      <c r="I11" s="45" t="s">
        <v>68</v>
      </c>
      <c r="J11" s="47">
        <v>0.9</v>
      </c>
      <c r="K11" s="47">
        <v>0.9</v>
      </c>
      <c r="L11" s="47">
        <f>'04'!$O$19</f>
        <v>1</v>
      </c>
      <c r="M11" s="47" t="str">
        <f>'04'!$C$19</f>
        <v>-</v>
      </c>
      <c r="N11" s="47" t="str">
        <f>'04'!$D$19</f>
        <v>-</v>
      </c>
      <c r="O11" s="47" t="str">
        <f>'04'!$E$19</f>
        <v>-</v>
      </c>
      <c r="P11" s="47" t="str">
        <f>'04'!$F$19</f>
        <v>-</v>
      </c>
      <c r="Q11" s="47" t="str">
        <f>'04'!$G$19</f>
        <v>-</v>
      </c>
      <c r="R11" s="47">
        <f>'04'!$H$19</f>
        <v>1</v>
      </c>
      <c r="S11" s="47" t="str">
        <f>'04'!$I$19</f>
        <v>-</v>
      </c>
      <c r="T11" s="47" t="str">
        <f>'04'!$J$19</f>
        <v>-</v>
      </c>
      <c r="U11" s="47" t="str">
        <f>'04'!$K$19</f>
        <v>-</v>
      </c>
      <c r="V11" s="47" t="str">
        <f>'04'!$L$19</f>
        <v>-</v>
      </c>
      <c r="W11" s="47" t="str">
        <f>'04'!$M$19</f>
        <v>-</v>
      </c>
      <c r="X11" s="47" t="str">
        <f>'04'!$N$19</f>
        <v>-</v>
      </c>
      <c r="Y11" s="65"/>
      <c r="Z11" s="32"/>
      <c r="AA11" s="65"/>
    </row>
    <row r="12">
      <c r="A12" s="33" t="s">
        <v>80</v>
      </c>
      <c r="B12" s="34" t="s">
        <v>81</v>
      </c>
      <c r="C12" s="35" t="s">
        <v>82</v>
      </c>
      <c r="D12" s="37" t="s">
        <v>83</v>
      </c>
      <c r="E12" s="41" t="s">
        <v>35</v>
      </c>
      <c r="F12" s="41" t="s">
        <v>77</v>
      </c>
      <c r="G12" s="67" t="s">
        <v>84</v>
      </c>
      <c r="H12" s="67" t="s">
        <v>85</v>
      </c>
      <c r="I12" s="67" t="s">
        <v>86</v>
      </c>
      <c r="J12" s="96">
        <v>1.0</v>
      </c>
      <c r="K12" s="96">
        <v>1.5</v>
      </c>
      <c r="L12" s="98">
        <f>'05'!$O$19</f>
        <v>1.434782609</v>
      </c>
      <c r="M12" s="74" t="str">
        <f>'05'!$C$19</f>
        <v>-</v>
      </c>
      <c r="N12" s="74" t="str">
        <f>'05'!$D$19</f>
        <v>-</v>
      </c>
      <c r="O12" s="74" t="str">
        <f>'05'!$E$19</f>
        <v>-</v>
      </c>
      <c r="P12" s="74" t="str">
        <f>'05'!$F$19</f>
        <v>-</v>
      </c>
      <c r="Q12" s="74" t="str">
        <f>'05'!$G$19</f>
        <v>-</v>
      </c>
      <c r="R12" s="74">
        <f>'05'!$H$19</f>
        <v>1.434782609</v>
      </c>
      <c r="S12" s="74" t="str">
        <f>'05'!$I$19</f>
        <v>-</v>
      </c>
      <c r="T12" s="74" t="str">
        <f>'05'!$J$19</f>
        <v>-</v>
      </c>
      <c r="U12" s="74" t="str">
        <f>'05'!$K$19</f>
        <v>-</v>
      </c>
      <c r="V12" s="74" t="str">
        <f>'05'!$L$19</f>
        <v>-</v>
      </c>
      <c r="W12" s="74" t="str">
        <f>'05'!$M$19</f>
        <v>-</v>
      </c>
      <c r="X12" s="74" t="str">
        <f>'05'!$N$19</f>
        <v>-</v>
      </c>
      <c r="Y12" s="32"/>
      <c r="Z12" s="32"/>
      <c r="AA12" s="32"/>
    </row>
    <row r="13">
      <c r="A13" s="107"/>
      <c r="B13" s="109"/>
      <c r="C13" s="109"/>
      <c r="D13" s="109"/>
      <c r="E13" s="109"/>
      <c r="F13" s="109"/>
      <c r="G13" s="109"/>
      <c r="H13" s="109"/>
      <c r="I13" s="109"/>
      <c r="J13" s="109"/>
      <c r="K13" s="109"/>
      <c r="L13" s="109"/>
      <c r="M13" s="109"/>
      <c r="N13" s="109"/>
      <c r="O13" s="109"/>
      <c r="P13" s="109"/>
      <c r="Q13" s="109"/>
      <c r="R13" s="109"/>
      <c r="S13" s="109"/>
      <c r="T13" s="109"/>
      <c r="U13" s="109"/>
      <c r="V13" s="109"/>
      <c r="W13" s="109"/>
      <c r="X13" s="11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c r="E45" s="115"/>
      <c r="G45" s="116">
        <v>100.0</v>
      </c>
      <c r="H45" s="116">
        <v>150.0</v>
      </c>
      <c r="I45" s="116">
        <v>200.0</v>
      </c>
      <c r="Z45" s="117" t="s">
        <v>5</v>
      </c>
    </row>
    <row r="46" ht="15.75" customHeight="1">
      <c r="E46" s="115"/>
      <c r="G46" s="116">
        <v>100.0</v>
      </c>
      <c r="H46" s="116">
        <v>100.0</v>
      </c>
      <c r="I46" s="116">
        <v>100.0</v>
      </c>
      <c r="Z46" s="117" t="s">
        <v>94</v>
      </c>
    </row>
    <row r="47" ht="15.75" customHeight="1">
      <c r="G47" s="119">
        <f t="shared" ref="G47:I47" si="1">G45/G46</f>
        <v>1</v>
      </c>
      <c r="H47" s="119">
        <f t="shared" si="1"/>
        <v>1.5</v>
      </c>
      <c r="I47" s="119">
        <f t="shared" si="1"/>
        <v>2</v>
      </c>
      <c r="Z47" s="117" t="s">
        <v>96</v>
      </c>
    </row>
    <row r="48" ht="15.75" customHeight="1">
      <c r="G48" s="121">
        <v>1.0</v>
      </c>
      <c r="H48" s="121">
        <v>1.0</v>
      </c>
      <c r="I48" s="121">
        <v>1.0</v>
      </c>
      <c r="Z48" s="117" t="s">
        <v>97</v>
      </c>
    </row>
    <row r="49" ht="15.75" customHeight="1">
      <c r="G49" s="121">
        <f t="shared" ref="G49:I49" si="2">G47-G48</f>
        <v>0</v>
      </c>
      <c r="H49" s="121">
        <f t="shared" si="2"/>
        <v>0.5</v>
      </c>
      <c r="I49" s="121">
        <f t="shared" si="2"/>
        <v>1</v>
      </c>
      <c r="Z49" s="117" t="s">
        <v>98</v>
      </c>
    </row>
    <row r="50" ht="15.75" customHeight="1">
      <c r="Z50" s="117" t="s">
        <v>99</v>
      </c>
    </row>
    <row r="51" ht="15.75" customHeight="1">
      <c r="Z51" s="117" t="s">
        <v>100</v>
      </c>
    </row>
    <row r="52" ht="15.75" customHeight="1">
      <c r="Z52" s="117" t="s">
        <v>101</v>
      </c>
    </row>
    <row r="53" ht="15.75" customHeight="1">
      <c r="Z53" s="117" t="s">
        <v>102</v>
      </c>
    </row>
    <row r="54" ht="15.75" customHeight="1">
      <c r="Z54" s="117" t="s">
        <v>103</v>
      </c>
    </row>
    <row r="55" ht="15.75" customHeight="1">
      <c r="Z55" s="117" t="s">
        <v>104</v>
      </c>
    </row>
    <row r="56" ht="15.75" customHeight="1">
      <c r="Z56" s="117" t="s">
        <v>105</v>
      </c>
    </row>
    <row r="57" ht="15.75" customHeight="1">
      <c r="Z57" s="117" t="s">
        <v>106</v>
      </c>
    </row>
    <row r="58" ht="15.75" customHeight="1"/>
    <row r="59" ht="15.75" customHeight="1">
      <c r="Z59" s="117" t="s">
        <v>36</v>
      </c>
    </row>
    <row r="60" ht="15.75" customHeight="1">
      <c r="Z60" s="117" t="s">
        <v>107</v>
      </c>
    </row>
    <row r="61" ht="15.75" customHeight="1">
      <c r="Z61" s="117" t="s">
        <v>77</v>
      </c>
    </row>
    <row r="62" ht="15.75" customHeight="1"/>
    <row r="63" ht="15.75" customHeight="1">
      <c r="Z63" s="124" t="s">
        <v>108</v>
      </c>
    </row>
    <row r="64" ht="15.75" customHeight="1">
      <c r="Z64" s="124" t="s">
        <v>109</v>
      </c>
    </row>
    <row r="65" ht="15.75" customHeight="1">
      <c r="Z65" s="124" t="s">
        <v>110</v>
      </c>
    </row>
    <row r="66" ht="15.75" customHeight="1">
      <c r="Z66" s="124" t="s">
        <v>111</v>
      </c>
    </row>
    <row r="67" ht="15.75" customHeight="1">
      <c r="Z67" s="124" t="s">
        <v>35</v>
      </c>
    </row>
    <row r="68" ht="15.75" customHeight="1">
      <c r="Z68" s="124" t="s">
        <v>112</v>
      </c>
    </row>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6:B7"/>
    <mergeCell ref="C6:C7"/>
    <mergeCell ref="D6:D7"/>
    <mergeCell ref="E6:E7"/>
    <mergeCell ref="F6:F7"/>
    <mergeCell ref="G6:I6"/>
    <mergeCell ref="J6:J7"/>
    <mergeCell ref="K6:K7"/>
    <mergeCell ref="L6:X6"/>
    <mergeCell ref="A13:X13"/>
    <mergeCell ref="A1:C4"/>
    <mergeCell ref="D1:X1"/>
    <mergeCell ref="D2:X2"/>
    <mergeCell ref="D3:X3"/>
    <mergeCell ref="D4:X4"/>
    <mergeCell ref="A5:I5"/>
    <mergeCell ref="J5:X5"/>
  </mergeCells>
  <conditionalFormatting sqref="L8:X8">
    <cfRule type="cellIs" dxfId="0" priority="1" operator="between">
      <formula>0.8</formula>
      <formula>10</formula>
    </cfRule>
  </conditionalFormatting>
  <conditionalFormatting sqref="L8:X8">
    <cfRule type="cellIs" dxfId="1" priority="2" operator="between">
      <formula>0.6</formula>
      <formula>0.799</formula>
    </cfRule>
  </conditionalFormatting>
  <conditionalFormatting sqref="L8:X8">
    <cfRule type="cellIs" dxfId="2" priority="3" operator="between">
      <formula>0.001</formula>
      <formula>0.599</formula>
    </cfRule>
  </conditionalFormatting>
  <conditionalFormatting sqref="L8:X8">
    <cfRule type="cellIs" dxfId="2" priority="4" operator="between">
      <formula>0</formula>
      <formula>0.999</formula>
    </cfRule>
  </conditionalFormatting>
  <conditionalFormatting sqref="L8:X8">
    <cfRule type="cellIs" dxfId="0" priority="5" operator="between">
      <formula>1</formula>
      <formula>1</formula>
    </cfRule>
  </conditionalFormatting>
  <conditionalFormatting sqref="L8:X8">
    <cfRule type="cellIs" dxfId="2" priority="6" operator="between">
      <formula>0</formula>
      <formula>0.949</formula>
    </cfRule>
  </conditionalFormatting>
  <conditionalFormatting sqref="L8:X8">
    <cfRule type="cellIs" dxfId="1" priority="7" operator="between">
      <formula>0.95</formula>
      <formula>0.999</formula>
    </cfRule>
  </conditionalFormatting>
  <conditionalFormatting sqref="L8:X8">
    <cfRule type="cellIs" dxfId="0" priority="8" operator="between">
      <formula>1</formula>
      <formula>1</formula>
    </cfRule>
  </conditionalFormatting>
  <conditionalFormatting sqref="L8:X8">
    <cfRule type="cellIs" dxfId="2" priority="9" operator="between">
      <formula>0</formula>
      <formula>0.949</formula>
    </cfRule>
  </conditionalFormatting>
  <conditionalFormatting sqref="L8:X8">
    <cfRule type="cellIs" dxfId="1" priority="10" operator="between">
      <formula>0.95</formula>
      <formula>0.999</formula>
    </cfRule>
  </conditionalFormatting>
  <conditionalFormatting sqref="L8:X8">
    <cfRule type="cellIs" dxfId="0" priority="11" operator="between">
      <formula>1</formula>
      <formula>1</formula>
    </cfRule>
  </conditionalFormatting>
  <conditionalFormatting sqref="L8:X8">
    <cfRule type="cellIs" dxfId="2" priority="12" operator="between">
      <formula>0</formula>
      <formula>0.949</formula>
    </cfRule>
  </conditionalFormatting>
  <conditionalFormatting sqref="L8:X8">
    <cfRule type="cellIs" dxfId="1" priority="13" operator="between">
      <formula>0.95</formula>
      <formula>0.999</formula>
    </cfRule>
  </conditionalFormatting>
  <conditionalFormatting sqref="L8:X8">
    <cfRule type="cellIs" dxfId="0" priority="14" operator="between">
      <formula>1</formula>
      <formula>1</formula>
    </cfRule>
  </conditionalFormatting>
  <conditionalFormatting sqref="L8:X8">
    <cfRule type="cellIs" dxfId="2" priority="15" operator="between">
      <formula>0</formula>
      <formula>0.949</formula>
    </cfRule>
  </conditionalFormatting>
  <conditionalFormatting sqref="L8:X8">
    <cfRule type="cellIs" dxfId="1" priority="16" operator="between">
      <formula>0.95</formula>
      <formula>0.979</formula>
    </cfRule>
  </conditionalFormatting>
  <conditionalFormatting sqref="L8:X8">
    <cfRule type="cellIs" dxfId="0" priority="17" operator="between">
      <formula>0.98</formula>
      <formula>1</formula>
    </cfRule>
  </conditionalFormatting>
  <conditionalFormatting sqref="L8:X8">
    <cfRule type="cellIs" dxfId="2" priority="18" operator="between">
      <formula>0</formula>
      <formula>0.849</formula>
    </cfRule>
  </conditionalFormatting>
  <conditionalFormatting sqref="L8:X8">
    <cfRule type="cellIs" dxfId="1" priority="19" operator="between">
      <formula>0.85</formula>
      <formula>0.899</formula>
    </cfRule>
  </conditionalFormatting>
  <conditionalFormatting sqref="L8:X8">
    <cfRule type="cellIs" dxfId="0" priority="20" operator="between">
      <formula>0.9</formula>
      <formula>5</formula>
    </cfRule>
  </conditionalFormatting>
  <conditionalFormatting sqref="L8:X8">
    <cfRule type="cellIs" dxfId="2" priority="21" operator="between">
      <formula>0.021</formula>
      <formula>1</formula>
    </cfRule>
  </conditionalFormatting>
  <conditionalFormatting sqref="L8:X8">
    <cfRule type="cellIs" dxfId="1" priority="22" operator="between">
      <formula>0.001</formula>
      <formula>0.02</formula>
    </cfRule>
  </conditionalFormatting>
  <conditionalFormatting sqref="L8:X8">
    <cfRule type="cellIs" dxfId="0" priority="23" operator="equal">
      <formula>0</formula>
    </cfRule>
  </conditionalFormatting>
  <conditionalFormatting sqref="L8:X8">
    <cfRule type="cellIs" dxfId="0" priority="24" operator="between">
      <formula>0.98</formula>
      <formula>1</formula>
    </cfRule>
  </conditionalFormatting>
  <conditionalFormatting sqref="L8:X8">
    <cfRule type="cellIs" dxfId="1" priority="25" operator="between">
      <formula>0.93</formula>
      <formula>0.979</formula>
    </cfRule>
  </conditionalFormatting>
  <conditionalFormatting sqref="L8:X8">
    <cfRule type="cellIs" dxfId="2" priority="26" operator="between">
      <formula>0.001</formula>
      <formula>0.929</formula>
    </cfRule>
  </conditionalFormatting>
  <conditionalFormatting sqref="L8:X8">
    <cfRule type="cellIs" dxfId="3" priority="27" operator="equal">
      <formula>0</formula>
    </cfRule>
  </conditionalFormatting>
  <conditionalFormatting sqref="L8:X8">
    <cfRule type="cellIs" dxfId="0" priority="28" operator="between">
      <formula>0.981</formula>
      <formula>1</formula>
    </cfRule>
  </conditionalFormatting>
  <conditionalFormatting sqref="L8:X8">
    <cfRule type="cellIs" dxfId="1" priority="29" operator="between">
      <formula>0.931</formula>
      <formula>0.98</formula>
    </cfRule>
  </conditionalFormatting>
  <conditionalFormatting sqref="L8:X8">
    <cfRule type="cellIs" dxfId="2" priority="30" operator="between">
      <formula>0.001</formula>
      <formula>0.93</formula>
    </cfRule>
  </conditionalFormatting>
  <conditionalFormatting sqref="L9:X9">
    <cfRule type="cellIs" dxfId="0" priority="31" operator="between">
      <formula>0.1</formula>
      <formula>10000000000</formula>
    </cfRule>
  </conditionalFormatting>
  <conditionalFormatting sqref="L9:X9">
    <cfRule type="cellIs" dxfId="1" priority="32" operator="equal">
      <formula>0</formula>
    </cfRule>
  </conditionalFormatting>
  <conditionalFormatting sqref="L9:X9">
    <cfRule type="cellIs" dxfId="2" priority="33" operator="lessThan">
      <formula>0</formula>
    </cfRule>
  </conditionalFormatting>
  <conditionalFormatting sqref="L9:X9">
    <cfRule type="cellIs" dxfId="0" priority="34" operator="between">
      <formula>0.91</formula>
      <formula>10</formula>
    </cfRule>
  </conditionalFormatting>
  <conditionalFormatting sqref="L9:X9">
    <cfRule type="cellIs" dxfId="1" priority="35" operator="between">
      <formula>0.66</formula>
      <formula>0.909</formula>
    </cfRule>
  </conditionalFormatting>
  <conditionalFormatting sqref="L9:X9">
    <cfRule type="cellIs" dxfId="2" priority="36" operator="between">
      <formula>0</formula>
      <formula>0.659</formula>
    </cfRule>
  </conditionalFormatting>
  <conditionalFormatting sqref="L10:X11">
    <cfRule type="cellIs" dxfId="0" priority="37" operator="between">
      <formula>0.8</formula>
      <formula>100000</formula>
    </cfRule>
  </conditionalFormatting>
  <conditionalFormatting sqref="L10:X11">
    <cfRule type="cellIs" dxfId="1" priority="38" operator="between">
      <formula>0.601</formula>
      <formula>0.799</formula>
    </cfRule>
  </conditionalFormatting>
  <conditionalFormatting sqref="L10:X11">
    <cfRule type="cellIs" dxfId="2" priority="39" operator="between">
      <formula>0</formula>
      <formula>0.6</formula>
    </cfRule>
  </conditionalFormatting>
  <conditionalFormatting sqref="L12:X12">
    <cfRule type="cellIs" dxfId="0" priority="40" operator="between">
      <formula>0.1</formula>
      <formula>1000000000000</formula>
    </cfRule>
  </conditionalFormatting>
  <conditionalFormatting sqref="L12:X12">
    <cfRule type="cellIs" dxfId="1" priority="41" operator="equal">
      <formula>0</formula>
    </cfRule>
  </conditionalFormatting>
  <conditionalFormatting sqref="L12:X12">
    <cfRule type="cellIs" dxfId="2" priority="42" operator="lessThan">
      <formula>0</formula>
    </cfRule>
  </conditionalFormatting>
  <conditionalFormatting sqref="L12:X12">
    <cfRule type="cellIs" dxfId="0" priority="43" operator="between">
      <formula>0.9</formula>
      <formula>10</formula>
    </cfRule>
  </conditionalFormatting>
  <conditionalFormatting sqref="L12:X12">
    <cfRule type="cellIs" dxfId="1" priority="44" operator="between">
      <formula>0.81</formula>
      <formula>0.899</formula>
    </cfRule>
  </conditionalFormatting>
  <conditionalFormatting sqref="L12:X12">
    <cfRule type="cellIs" dxfId="2" priority="45" operator="between">
      <formula>0</formula>
      <formula>0.809</formula>
    </cfRule>
  </conditionalFormatting>
  <dataValidations>
    <dataValidation type="list" allowBlank="1" showErrorMessage="1" sqref="F8:F12">
      <formula1>$Z$59:$Z$61</formula1>
    </dataValidation>
    <dataValidation type="list" allowBlank="1" showErrorMessage="1" sqref="E8:E12">
      <formula1>$Z$63:$Z$68</formula1>
    </dataValidation>
    <dataValidation type="list" allowBlank="1" showErrorMessage="1" sqref="J5">
      <formula1>$Z$45:$Z$57</formula1>
    </dataValidation>
  </dataValidations>
  <printOptions/>
  <pageMargins bottom="0.1968503937007874" footer="0.0" header="0.0" left="0.2755905511811024" right="0.2755905511811024" top="0.1968503937007874"/>
  <pageSetup scale="75" orientation="landscape"/>
  <headerFooter>
    <oddFooter>&amp;RDiseñado por: Wilson Andrade González</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8.0" customHeight="1">
      <c r="A1" s="36"/>
      <c r="B1" s="38"/>
      <c r="C1" s="38"/>
      <c r="D1" s="39" t="s">
        <v>0</v>
      </c>
      <c r="E1" s="38"/>
      <c r="F1" s="38"/>
      <c r="G1" s="38"/>
      <c r="H1" s="38"/>
      <c r="I1" s="38"/>
      <c r="J1" s="38"/>
      <c r="K1" s="38"/>
      <c r="L1" s="38"/>
      <c r="M1" s="38"/>
      <c r="N1" s="38"/>
      <c r="O1" s="40"/>
      <c r="P1" s="42"/>
      <c r="Q1" s="42"/>
      <c r="R1" s="42"/>
      <c r="S1" s="42"/>
      <c r="T1" s="42"/>
      <c r="U1" s="42"/>
      <c r="V1" s="42"/>
      <c r="W1" s="42"/>
      <c r="X1" s="42"/>
      <c r="Y1" s="42"/>
      <c r="Z1" s="42"/>
    </row>
    <row r="2" ht="14.25" customHeight="1">
      <c r="A2" s="43"/>
      <c r="D2" s="44" t="s">
        <v>37</v>
      </c>
      <c r="O2" s="46"/>
      <c r="P2" s="42"/>
      <c r="Q2" s="42"/>
      <c r="R2" s="42"/>
      <c r="S2" s="42"/>
      <c r="T2" s="42"/>
      <c r="U2" s="42"/>
      <c r="V2" s="42"/>
      <c r="W2" s="42"/>
      <c r="X2" s="42"/>
      <c r="Y2" s="42"/>
      <c r="Z2" s="42"/>
    </row>
    <row r="3" ht="15.0" customHeight="1">
      <c r="A3" s="43"/>
      <c r="D3" s="48" t="s">
        <v>43</v>
      </c>
      <c r="O3" s="46"/>
      <c r="P3" s="42"/>
      <c r="Q3" s="42"/>
      <c r="R3" s="42"/>
      <c r="S3" s="42"/>
      <c r="T3" s="42"/>
      <c r="U3" s="42"/>
      <c r="V3" s="42"/>
      <c r="W3" s="42"/>
      <c r="X3" s="42"/>
      <c r="Y3" s="42"/>
      <c r="Z3" s="42"/>
    </row>
    <row r="4" ht="11.25" customHeight="1">
      <c r="A4" s="49"/>
      <c r="B4" s="50"/>
      <c r="C4" s="50"/>
      <c r="D4" s="51" t="s">
        <v>3</v>
      </c>
      <c r="E4" s="50"/>
      <c r="F4" s="50"/>
      <c r="G4" s="50"/>
      <c r="H4" s="50"/>
      <c r="I4" s="50"/>
      <c r="J4" s="50"/>
      <c r="K4" s="50"/>
      <c r="L4" s="50"/>
      <c r="M4" s="50"/>
      <c r="N4" s="50"/>
      <c r="O4" s="52"/>
      <c r="P4" s="42"/>
      <c r="Q4" s="42"/>
      <c r="R4" s="42"/>
      <c r="S4" s="42"/>
      <c r="T4" s="42"/>
      <c r="U4" s="42"/>
      <c r="V4" s="42"/>
      <c r="W4" s="42"/>
      <c r="X4" s="42"/>
      <c r="Y4" s="42"/>
      <c r="Z4" s="42"/>
    </row>
    <row r="5" ht="13.5" customHeight="1">
      <c r="A5" s="53" t="s">
        <v>42</v>
      </c>
      <c r="B5" s="54"/>
      <c r="C5" s="54"/>
      <c r="D5" s="54"/>
      <c r="E5" s="55"/>
      <c r="F5" s="62" t="str">
        <f>'SET-G. Proyectos'!J5</f>
        <v>GESTIÓN DE PROYECTOS</v>
      </c>
      <c r="G5" s="64"/>
      <c r="H5" s="64"/>
      <c r="I5" s="64"/>
      <c r="J5" s="64"/>
      <c r="K5" s="64"/>
      <c r="L5" s="64"/>
      <c r="M5" s="64"/>
      <c r="N5" s="64"/>
      <c r="O5" s="66"/>
      <c r="P5" s="42"/>
      <c r="Q5" s="42"/>
      <c r="R5" s="42"/>
      <c r="S5" s="42"/>
      <c r="T5" s="42"/>
      <c r="U5" s="42"/>
      <c r="V5" s="42"/>
      <c r="W5" s="42"/>
      <c r="X5" s="42"/>
      <c r="Y5" s="42"/>
      <c r="Z5" s="42"/>
    </row>
    <row r="6" ht="15.75" customHeight="1">
      <c r="A6" s="58" t="s">
        <v>6</v>
      </c>
      <c r="B6" s="59"/>
      <c r="C6" s="59"/>
      <c r="D6" s="59"/>
      <c r="E6" s="60"/>
      <c r="F6" s="70" t="str">
        <f>'SET-G. Proyectos'!$B8</f>
        <v>Cumplimiento del objeto del contrato</v>
      </c>
      <c r="G6" s="72"/>
      <c r="H6" s="72"/>
      <c r="I6" s="72"/>
      <c r="J6" s="72"/>
      <c r="K6" s="72"/>
      <c r="L6" s="72"/>
      <c r="M6" s="72"/>
      <c r="N6" s="72"/>
      <c r="O6" s="76"/>
      <c r="P6" s="42"/>
      <c r="Q6" s="42"/>
      <c r="R6" s="42"/>
      <c r="S6" s="42"/>
      <c r="T6" s="42"/>
      <c r="U6" s="42"/>
      <c r="V6" s="42"/>
      <c r="W6" s="42"/>
      <c r="X6" s="42"/>
      <c r="Y6" s="42"/>
      <c r="Z6" s="42"/>
    </row>
    <row r="7" ht="15.75" customHeight="1">
      <c r="A7" s="58" t="s">
        <v>45</v>
      </c>
      <c r="B7" s="59"/>
      <c r="C7" s="59"/>
      <c r="D7" s="59"/>
      <c r="E7" s="60"/>
      <c r="F7" s="68" t="str">
        <f>'SET-G. Proyectos'!F8</f>
        <v>Eficiencia </v>
      </c>
      <c r="G7" s="59"/>
      <c r="H7" s="59"/>
      <c r="I7" s="59"/>
      <c r="J7" s="59"/>
      <c r="K7" s="59"/>
      <c r="L7" s="59"/>
      <c r="M7" s="59"/>
      <c r="N7" s="59"/>
      <c r="O7" s="63"/>
      <c r="P7" s="42"/>
      <c r="Q7" s="42"/>
      <c r="R7" s="42"/>
      <c r="S7" s="42"/>
      <c r="T7" s="42"/>
      <c r="U7" s="42"/>
      <c r="V7" s="42"/>
      <c r="W7" s="42"/>
      <c r="X7" s="42"/>
      <c r="Y7" s="42"/>
      <c r="Z7" s="42"/>
    </row>
    <row r="8" ht="17.25" customHeight="1">
      <c r="A8" s="71" t="s">
        <v>55</v>
      </c>
      <c r="B8" s="73"/>
      <c r="C8" s="73"/>
      <c r="D8" s="73"/>
      <c r="E8" s="75"/>
      <c r="F8" s="77" t="s">
        <v>56</v>
      </c>
      <c r="G8" s="78" t="str">
        <f>'SET-G. Proyectos'!A8</f>
        <v>IN01</v>
      </c>
      <c r="H8" s="73"/>
      <c r="I8" s="73"/>
      <c r="J8" s="73"/>
      <c r="K8" s="73"/>
      <c r="L8" s="73"/>
      <c r="M8" s="73"/>
      <c r="N8" s="73"/>
      <c r="O8" s="79"/>
      <c r="P8" s="42"/>
      <c r="Q8" s="42"/>
      <c r="R8" s="42"/>
      <c r="S8" s="42"/>
      <c r="T8" s="42"/>
      <c r="U8" s="42"/>
      <c r="V8" s="42"/>
      <c r="W8" s="42"/>
      <c r="X8" s="42"/>
      <c r="Y8" s="42"/>
      <c r="Z8" s="42"/>
    </row>
    <row r="9" ht="12.75" customHeight="1">
      <c r="A9" s="80" t="s">
        <v>57</v>
      </c>
      <c r="B9" s="38"/>
      <c r="C9" s="38"/>
      <c r="D9" s="81"/>
      <c r="E9" s="82" t="s">
        <v>58</v>
      </c>
      <c r="F9" s="83" t="s">
        <v>62</v>
      </c>
      <c r="G9" s="81"/>
      <c r="H9" s="82" t="s">
        <v>64</v>
      </c>
      <c r="I9" s="82" t="s">
        <v>67</v>
      </c>
      <c r="J9" s="83" t="s">
        <v>69</v>
      </c>
      <c r="K9" s="81"/>
      <c r="L9" s="84" t="s">
        <v>70</v>
      </c>
      <c r="M9" s="54"/>
      <c r="N9" s="54"/>
      <c r="O9" s="57"/>
      <c r="P9" s="42"/>
      <c r="Q9" s="42"/>
      <c r="R9" s="42"/>
      <c r="S9" s="42"/>
      <c r="T9" s="42"/>
      <c r="U9" s="42"/>
      <c r="V9" s="42"/>
      <c r="W9" s="42"/>
      <c r="X9" s="42"/>
      <c r="Y9" s="42"/>
      <c r="Z9" s="42"/>
    </row>
    <row r="10" ht="46.5" customHeight="1">
      <c r="A10" s="85"/>
      <c r="B10" s="86"/>
      <c r="C10" s="86"/>
      <c r="D10" s="87"/>
      <c r="E10" s="88"/>
      <c r="F10" s="89"/>
      <c r="G10" s="87"/>
      <c r="H10" s="88"/>
      <c r="I10" s="88"/>
      <c r="J10" s="89"/>
      <c r="K10" s="87"/>
      <c r="L10" s="90" t="s">
        <v>71</v>
      </c>
      <c r="M10" s="60"/>
      <c r="N10" s="90" t="s">
        <v>72</v>
      </c>
      <c r="O10" s="63"/>
      <c r="P10" s="42"/>
      <c r="Q10" s="42"/>
      <c r="R10" s="42"/>
      <c r="S10" s="42"/>
      <c r="T10" s="42"/>
      <c r="U10" s="42"/>
      <c r="V10" s="42"/>
      <c r="W10" s="42"/>
      <c r="X10" s="42"/>
      <c r="Y10" s="42"/>
      <c r="Z10" s="42"/>
    </row>
    <row r="11" ht="65.25" customHeight="1">
      <c r="A11" s="91" t="str">
        <f>'SET-G. Proyectos'!$C8</f>
        <v>Medir el grado de satisfacción de las obras públicas y proyectos ejecutados por la entidad.</v>
      </c>
      <c r="B11" s="73"/>
      <c r="C11" s="73"/>
      <c r="D11" s="75"/>
      <c r="E11" s="92" t="s">
        <v>79</v>
      </c>
      <c r="F11" s="93" t="str">
        <f>'SET-G. Proyectos'!$D8</f>
        <v>No. de contratos ejecutados a satisfacción / No.  Contratos  adjudicados. </v>
      </c>
      <c r="G11" s="75"/>
      <c r="H11" s="94">
        <f>$O18</f>
        <v>0.95</v>
      </c>
      <c r="I11" s="95" t="str">
        <f>'SET-G. Proyectos'!$E8</f>
        <v>Semestral</v>
      </c>
      <c r="J11" s="97" t="s">
        <v>87</v>
      </c>
      <c r="K11" s="73"/>
      <c r="L11" s="73"/>
      <c r="M11" s="73"/>
      <c r="N11" s="73"/>
      <c r="O11" s="79"/>
      <c r="P11" s="42"/>
      <c r="Q11" s="42"/>
      <c r="R11" s="42"/>
      <c r="S11" s="42"/>
      <c r="T11" s="42"/>
      <c r="U11" s="42"/>
      <c r="V11" s="42"/>
      <c r="W11" s="42"/>
      <c r="X11" s="42"/>
      <c r="Y11" s="42"/>
      <c r="Z11" s="42"/>
    </row>
    <row r="12" ht="13.5" customHeight="1">
      <c r="A12" s="99" t="s">
        <v>88</v>
      </c>
      <c r="B12" s="100"/>
      <c r="C12" s="100"/>
      <c r="D12" s="100"/>
      <c r="E12" s="100"/>
      <c r="F12" s="100"/>
      <c r="G12" s="100"/>
      <c r="H12" s="100"/>
      <c r="I12" s="100"/>
      <c r="J12" s="100"/>
      <c r="K12" s="100"/>
      <c r="L12" s="100"/>
      <c r="M12" s="100"/>
      <c r="N12" s="100"/>
      <c r="O12" s="101"/>
      <c r="P12" s="42"/>
      <c r="Q12" s="42"/>
      <c r="R12" s="42"/>
      <c r="S12" s="42"/>
      <c r="T12" s="42"/>
      <c r="U12" s="42"/>
      <c r="V12" s="42"/>
      <c r="W12" s="42"/>
      <c r="X12" s="42"/>
      <c r="Y12" s="42"/>
      <c r="Z12" s="42"/>
    </row>
    <row r="13" ht="21.75" customHeight="1">
      <c r="A13" s="102" t="s">
        <v>89</v>
      </c>
      <c r="B13" s="50"/>
      <c r="C13" s="50"/>
      <c r="D13" s="50"/>
      <c r="E13" s="50"/>
      <c r="F13" s="50"/>
      <c r="G13" s="50"/>
      <c r="H13" s="50"/>
      <c r="I13" s="50"/>
      <c r="J13" s="50"/>
      <c r="K13" s="50"/>
      <c r="L13" s="50"/>
      <c r="M13" s="50"/>
      <c r="N13" s="50"/>
      <c r="O13" s="52"/>
      <c r="P13" s="42"/>
      <c r="Q13" s="42"/>
      <c r="R13" s="42"/>
      <c r="S13" s="42"/>
      <c r="T13" s="42"/>
      <c r="U13" s="42"/>
      <c r="V13" s="42"/>
      <c r="W13" s="42"/>
      <c r="X13" s="42"/>
      <c r="Y13" s="42"/>
      <c r="Z13" s="42"/>
    </row>
    <row r="14" ht="15.0" customHeight="1">
      <c r="A14" s="103" t="s">
        <v>90</v>
      </c>
      <c r="B14" s="104"/>
      <c r="C14" s="104"/>
      <c r="D14" s="104"/>
      <c r="E14" s="104"/>
      <c r="F14" s="104"/>
      <c r="G14" s="104"/>
      <c r="H14" s="104"/>
      <c r="I14" s="104"/>
      <c r="J14" s="104"/>
      <c r="K14" s="104"/>
      <c r="L14" s="104"/>
      <c r="M14" s="104"/>
      <c r="N14" s="104"/>
      <c r="O14" s="105"/>
      <c r="P14" s="42"/>
      <c r="Q14" s="42"/>
      <c r="R14" s="42"/>
      <c r="S14" s="42"/>
      <c r="T14" s="42"/>
      <c r="U14" s="42"/>
      <c r="V14" s="106"/>
      <c r="W14" s="108"/>
      <c r="X14" s="108"/>
      <c r="Y14" s="42"/>
      <c r="Z14" s="42"/>
    </row>
    <row r="15" ht="16.5" customHeight="1">
      <c r="A15" s="110" t="s">
        <v>93</v>
      </c>
      <c r="B15" s="54"/>
      <c r="C15" s="54"/>
      <c r="D15" s="54"/>
      <c r="E15" s="54"/>
      <c r="F15" s="54"/>
      <c r="G15" s="54"/>
      <c r="H15" s="54"/>
      <c r="I15" s="54"/>
      <c r="J15" s="54"/>
      <c r="K15" s="54"/>
      <c r="L15" s="54"/>
      <c r="M15" s="54"/>
      <c r="N15" s="54"/>
      <c r="O15" s="57"/>
      <c r="P15" s="42"/>
      <c r="Q15" s="42"/>
      <c r="R15" s="42"/>
      <c r="S15" s="42"/>
      <c r="T15" s="42"/>
      <c r="U15" s="42"/>
      <c r="V15" s="106"/>
      <c r="W15" s="112"/>
      <c r="X15" s="112"/>
      <c r="Y15" s="42"/>
      <c r="Z15" s="42"/>
    </row>
    <row r="16" ht="16.5" customHeight="1">
      <c r="A16" s="113" t="s">
        <v>92</v>
      </c>
      <c r="B16" s="60"/>
      <c r="C16" s="114" t="s">
        <v>19</v>
      </c>
      <c r="D16" s="114" t="s">
        <v>20</v>
      </c>
      <c r="E16" s="114" t="s">
        <v>21</v>
      </c>
      <c r="F16" s="114" t="s">
        <v>22</v>
      </c>
      <c r="G16" s="114" t="s">
        <v>23</v>
      </c>
      <c r="H16" s="114" t="s">
        <v>24</v>
      </c>
      <c r="I16" s="114" t="s">
        <v>25</v>
      </c>
      <c r="J16" s="114" t="s">
        <v>26</v>
      </c>
      <c r="K16" s="114" t="s">
        <v>27</v>
      </c>
      <c r="L16" s="114" t="s">
        <v>28</v>
      </c>
      <c r="M16" s="114" t="s">
        <v>29</v>
      </c>
      <c r="N16" s="114" t="s">
        <v>30</v>
      </c>
      <c r="O16" s="118" t="s">
        <v>95</v>
      </c>
      <c r="P16" s="42"/>
      <c r="Q16" s="42"/>
      <c r="R16" s="42"/>
      <c r="S16" s="42"/>
      <c r="T16" s="42"/>
      <c r="U16" s="42"/>
      <c r="V16" s="106"/>
      <c r="W16" s="112"/>
      <c r="X16" s="112"/>
      <c r="Y16" s="42"/>
      <c r="Z16" s="42"/>
    </row>
    <row r="17" ht="16.5" customHeight="1">
      <c r="A17" s="120" t="s">
        <v>12</v>
      </c>
      <c r="B17" s="60"/>
      <c r="C17" s="123">
        <f t="shared" ref="C17:N17" si="1">$O$17</f>
        <v>0.9</v>
      </c>
      <c r="D17" s="123">
        <f t="shared" si="1"/>
        <v>0.9</v>
      </c>
      <c r="E17" s="123">
        <f t="shared" si="1"/>
        <v>0.9</v>
      </c>
      <c r="F17" s="123">
        <f t="shared" si="1"/>
        <v>0.9</v>
      </c>
      <c r="G17" s="123">
        <f t="shared" si="1"/>
        <v>0.9</v>
      </c>
      <c r="H17" s="123">
        <f t="shared" si="1"/>
        <v>0.9</v>
      </c>
      <c r="I17" s="123">
        <f t="shared" si="1"/>
        <v>0.9</v>
      </c>
      <c r="J17" s="123">
        <f t="shared" si="1"/>
        <v>0.9</v>
      </c>
      <c r="K17" s="123">
        <f t="shared" si="1"/>
        <v>0.9</v>
      </c>
      <c r="L17" s="123">
        <f t="shared" si="1"/>
        <v>0.9</v>
      </c>
      <c r="M17" s="123">
        <f t="shared" si="1"/>
        <v>0.9</v>
      </c>
      <c r="N17" s="123">
        <f t="shared" si="1"/>
        <v>0.9</v>
      </c>
      <c r="O17" s="127">
        <f>'SET-G. Proyectos'!J8</f>
        <v>0.9</v>
      </c>
      <c r="P17" s="42"/>
      <c r="Q17" s="42"/>
      <c r="R17" s="42"/>
      <c r="S17" s="42"/>
      <c r="T17" s="42"/>
      <c r="U17" s="42"/>
      <c r="V17" s="106"/>
      <c r="W17" s="112"/>
      <c r="X17" s="112"/>
      <c r="Y17" s="42"/>
      <c r="Z17" s="42"/>
    </row>
    <row r="18" ht="17.25" customHeight="1">
      <c r="A18" s="120" t="s">
        <v>113</v>
      </c>
      <c r="B18" s="60"/>
      <c r="C18" s="123">
        <f t="shared" ref="C18:N18" si="2">$O$18</f>
        <v>0.95</v>
      </c>
      <c r="D18" s="123">
        <f t="shared" si="2"/>
        <v>0.95</v>
      </c>
      <c r="E18" s="123">
        <f t="shared" si="2"/>
        <v>0.95</v>
      </c>
      <c r="F18" s="123">
        <f t="shared" si="2"/>
        <v>0.95</v>
      </c>
      <c r="G18" s="123">
        <f t="shared" si="2"/>
        <v>0.95</v>
      </c>
      <c r="H18" s="123">
        <f t="shared" si="2"/>
        <v>0.95</v>
      </c>
      <c r="I18" s="123">
        <f t="shared" si="2"/>
        <v>0.95</v>
      </c>
      <c r="J18" s="123">
        <f t="shared" si="2"/>
        <v>0.95</v>
      </c>
      <c r="K18" s="123">
        <f t="shared" si="2"/>
        <v>0.95</v>
      </c>
      <c r="L18" s="123">
        <f t="shared" si="2"/>
        <v>0.95</v>
      </c>
      <c r="M18" s="123">
        <f t="shared" si="2"/>
        <v>0.95</v>
      </c>
      <c r="N18" s="123">
        <f t="shared" si="2"/>
        <v>0.95</v>
      </c>
      <c r="O18" s="127">
        <f>'SET-G. Proyectos'!K8</f>
        <v>0.95</v>
      </c>
      <c r="P18" s="42"/>
      <c r="Q18" s="42"/>
      <c r="R18" s="42"/>
      <c r="S18" s="42"/>
      <c r="T18" s="42"/>
      <c r="U18" s="42"/>
      <c r="V18" s="106"/>
      <c r="W18" s="112"/>
      <c r="X18" s="112"/>
      <c r="Y18" s="42"/>
      <c r="Z18" s="42"/>
    </row>
    <row r="19" ht="17.25" customHeight="1">
      <c r="A19" s="129" t="s">
        <v>114</v>
      </c>
      <c r="B19" s="60"/>
      <c r="C19" s="131" t="str">
        <f t="shared" ref="C19:O19" si="3">IF((C21),C20/C21,"-")</f>
        <v>-</v>
      </c>
      <c r="D19" s="131" t="str">
        <f t="shared" si="3"/>
        <v>-</v>
      </c>
      <c r="E19" s="131">
        <f t="shared" si="3"/>
        <v>0</v>
      </c>
      <c r="F19" s="131" t="str">
        <f t="shared" si="3"/>
        <v>-</v>
      </c>
      <c r="G19" s="131" t="str">
        <f t="shared" si="3"/>
        <v>-</v>
      </c>
      <c r="H19" s="131">
        <f t="shared" si="3"/>
        <v>1</v>
      </c>
      <c r="I19" s="131" t="str">
        <f t="shared" si="3"/>
        <v>-</v>
      </c>
      <c r="J19" s="131" t="str">
        <f t="shared" si="3"/>
        <v>-</v>
      </c>
      <c r="K19" s="131" t="str">
        <f t="shared" si="3"/>
        <v>-</v>
      </c>
      <c r="L19" s="131" t="str">
        <f t="shared" si="3"/>
        <v>-</v>
      </c>
      <c r="M19" s="131" t="str">
        <f t="shared" si="3"/>
        <v>-</v>
      </c>
      <c r="N19" s="131" t="str">
        <f t="shared" si="3"/>
        <v>-</v>
      </c>
      <c r="O19" s="134">
        <f t="shared" si="3"/>
        <v>0.1538461538</v>
      </c>
      <c r="P19" s="42"/>
      <c r="Q19" s="42"/>
      <c r="R19" s="42"/>
      <c r="S19" s="42"/>
      <c r="T19" s="42"/>
      <c r="U19" s="42"/>
      <c r="V19" s="106"/>
      <c r="W19" s="112"/>
      <c r="X19" s="112"/>
      <c r="Y19" s="42"/>
      <c r="Z19" s="42"/>
    </row>
    <row r="20" ht="22.5" customHeight="1">
      <c r="A20" s="135" t="s">
        <v>115</v>
      </c>
      <c r="B20" s="136" t="s">
        <v>117</v>
      </c>
      <c r="C20" s="137"/>
      <c r="D20" s="138"/>
      <c r="E20" s="137">
        <v>0.0</v>
      </c>
      <c r="F20" s="137"/>
      <c r="G20" s="138"/>
      <c r="H20" s="137">
        <v>2.0</v>
      </c>
      <c r="I20" s="137"/>
      <c r="J20" s="137"/>
      <c r="K20" s="137"/>
      <c r="L20" s="137"/>
      <c r="M20" s="137"/>
      <c r="N20" s="137"/>
      <c r="O20" s="142">
        <f t="shared" ref="O20:O21" si="4">MAX(C20:N20)</f>
        <v>2</v>
      </c>
      <c r="P20" s="42"/>
      <c r="Q20" s="42"/>
      <c r="R20" s="42"/>
      <c r="S20" s="42"/>
      <c r="T20" s="42"/>
      <c r="U20" s="42"/>
      <c r="V20" s="106"/>
      <c r="W20" s="112"/>
      <c r="X20" s="112"/>
      <c r="Y20" s="42"/>
      <c r="Z20" s="42"/>
    </row>
    <row r="21" ht="18.0" customHeight="1">
      <c r="A21" s="140"/>
      <c r="B21" s="136" t="s">
        <v>120</v>
      </c>
      <c r="C21" s="137"/>
      <c r="D21" s="137"/>
      <c r="E21" s="137">
        <v>13.0</v>
      </c>
      <c r="F21" s="137"/>
      <c r="G21" s="137"/>
      <c r="H21" s="137">
        <v>2.0</v>
      </c>
      <c r="I21" s="137"/>
      <c r="J21" s="137"/>
      <c r="K21" s="137"/>
      <c r="L21" s="138"/>
      <c r="M21" s="138"/>
      <c r="N21" s="137"/>
      <c r="O21" s="142">
        <f t="shared" si="4"/>
        <v>13</v>
      </c>
      <c r="P21" s="42"/>
      <c r="Q21" s="42"/>
      <c r="R21" s="42"/>
      <c r="S21" s="42"/>
      <c r="T21" s="42"/>
      <c r="U21" s="42"/>
      <c r="V21" s="106"/>
      <c r="W21" s="112"/>
      <c r="X21" s="112"/>
      <c r="Y21" s="42"/>
      <c r="Z21" s="42"/>
    </row>
    <row r="22" ht="15.0" customHeight="1">
      <c r="A22" s="140"/>
      <c r="B22" s="136"/>
      <c r="C22" s="137"/>
      <c r="D22" s="137"/>
      <c r="E22" s="137"/>
      <c r="F22" s="137"/>
      <c r="G22" s="137"/>
      <c r="H22" s="137"/>
      <c r="I22" s="137"/>
      <c r="J22" s="137"/>
      <c r="K22" s="137"/>
      <c r="L22" s="137"/>
      <c r="M22" s="137"/>
      <c r="N22" s="137"/>
      <c r="O22" s="142"/>
      <c r="P22" s="42"/>
      <c r="Q22" s="42"/>
      <c r="R22" s="42"/>
      <c r="S22" s="42"/>
      <c r="T22" s="42"/>
      <c r="U22" s="42"/>
      <c r="V22" s="106"/>
      <c r="W22" s="112"/>
      <c r="X22" s="112"/>
      <c r="Y22" s="42"/>
      <c r="Z22" s="42"/>
    </row>
    <row r="23" ht="14.25" customHeight="1">
      <c r="A23" s="144"/>
      <c r="B23" s="145" t="s">
        <v>122</v>
      </c>
      <c r="C23" s="147"/>
      <c r="D23" s="147"/>
      <c r="E23" s="147"/>
      <c r="F23" s="147"/>
      <c r="G23" s="147"/>
      <c r="H23" s="147"/>
      <c r="I23" s="147"/>
      <c r="J23" s="147"/>
      <c r="K23" s="147"/>
      <c r="L23" s="147"/>
      <c r="M23" s="147"/>
      <c r="N23" s="147"/>
      <c r="O23" s="148"/>
      <c r="P23" s="42"/>
      <c r="Q23" s="42"/>
      <c r="R23" s="42"/>
      <c r="S23" s="42"/>
      <c r="T23" s="42"/>
      <c r="U23" s="42"/>
      <c r="V23" s="106"/>
      <c r="W23" s="112"/>
      <c r="X23" s="112"/>
      <c r="Y23" s="42"/>
      <c r="Z23" s="42"/>
    </row>
    <row r="24" ht="14.25" customHeight="1">
      <c r="A24" s="149" t="s">
        <v>123</v>
      </c>
      <c r="B24" s="38"/>
      <c r="C24" s="81"/>
      <c r="D24" s="150" t="str">
        <f>'SET-G. Proyectos'!$G8</f>
        <v>&gt; 80%</v>
      </c>
      <c r="E24" s="151"/>
      <c r="F24" s="151"/>
      <c r="G24" s="152"/>
      <c r="H24" s="150" t="str">
        <f>'SET-G. Proyectos'!$H8</f>
        <v>Entre 60% - 79% </v>
      </c>
      <c r="I24" s="151"/>
      <c r="J24" s="151"/>
      <c r="K24" s="152"/>
      <c r="L24" s="150" t="str">
        <f>'SET-G. Proyectos'!$I8</f>
        <v>&lt; 59% </v>
      </c>
      <c r="M24" s="151"/>
      <c r="N24" s="151"/>
      <c r="O24" s="152"/>
      <c r="P24" s="42"/>
      <c r="Q24" s="42"/>
      <c r="R24" s="42"/>
      <c r="S24" s="42"/>
      <c r="T24" s="42"/>
      <c r="U24" s="42"/>
      <c r="V24" s="106"/>
      <c r="W24" s="112"/>
      <c r="X24" s="112"/>
      <c r="Y24" s="42"/>
      <c r="Z24" s="42"/>
    </row>
    <row r="25" ht="33.0" customHeight="1">
      <c r="A25" s="49"/>
      <c r="B25" s="50"/>
      <c r="C25" s="154"/>
      <c r="D25" s="155" t="s">
        <v>15</v>
      </c>
      <c r="E25" s="156"/>
      <c r="F25" s="156"/>
      <c r="G25" s="157"/>
      <c r="H25" s="158" t="s">
        <v>16</v>
      </c>
      <c r="I25" s="156"/>
      <c r="J25" s="156"/>
      <c r="K25" s="157"/>
      <c r="L25" s="159" t="s">
        <v>17</v>
      </c>
      <c r="M25" s="156"/>
      <c r="N25" s="156"/>
      <c r="O25" s="160"/>
      <c r="P25" s="42"/>
      <c r="Q25" s="42"/>
      <c r="R25" s="42"/>
      <c r="S25" s="42"/>
      <c r="T25" s="42"/>
      <c r="U25" s="42"/>
      <c r="V25" s="106"/>
      <c r="W25" s="112"/>
      <c r="X25" s="112"/>
      <c r="Y25" s="42"/>
      <c r="Z25" s="42"/>
    </row>
    <row r="26" ht="15.75" customHeight="1">
      <c r="A26" s="161" t="s">
        <v>124</v>
      </c>
      <c r="B26" s="156"/>
      <c r="C26" s="156"/>
      <c r="D26" s="156"/>
      <c r="E26" s="156"/>
      <c r="F26" s="156"/>
      <c r="G26" s="156"/>
      <c r="H26" s="156"/>
      <c r="I26" s="156"/>
      <c r="J26" s="156"/>
      <c r="K26" s="156"/>
      <c r="L26" s="156"/>
      <c r="M26" s="156"/>
      <c r="N26" s="156"/>
      <c r="O26" s="160"/>
      <c r="P26" s="42"/>
      <c r="Q26" s="42"/>
      <c r="R26" s="42"/>
      <c r="S26" s="42"/>
      <c r="T26" s="42"/>
      <c r="U26" s="42"/>
      <c r="V26" s="106"/>
      <c r="W26" s="112"/>
      <c r="X26" s="112"/>
      <c r="Y26" s="42"/>
      <c r="Z26" s="42"/>
    </row>
    <row r="27" ht="264.75" customHeight="1">
      <c r="A27" s="162"/>
      <c r="B27" s="151"/>
      <c r="C27" s="151"/>
      <c r="D27" s="151"/>
      <c r="E27" s="151"/>
      <c r="F27" s="151"/>
      <c r="G27" s="151"/>
      <c r="H27" s="151"/>
      <c r="I27" s="151"/>
      <c r="J27" s="151"/>
      <c r="K27" s="151"/>
      <c r="L27" s="151"/>
      <c r="M27" s="151"/>
      <c r="N27" s="151"/>
      <c r="O27" s="152"/>
      <c r="P27" s="42"/>
      <c r="Q27" s="42"/>
      <c r="R27" s="42"/>
      <c r="S27" s="42"/>
      <c r="T27" s="42"/>
      <c r="U27" s="42"/>
      <c r="V27" s="106"/>
      <c r="W27" s="42"/>
      <c r="X27" s="42"/>
      <c r="Y27" s="42"/>
      <c r="Z27" s="42"/>
    </row>
    <row r="28" ht="15.0" customHeight="1">
      <c r="A28" s="164" t="s">
        <v>125</v>
      </c>
      <c r="B28" s="54"/>
      <c r="C28" s="54"/>
      <c r="D28" s="54"/>
      <c r="E28" s="54"/>
      <c r="F28" s="54"/>
      <c r="G28" s="54"/>
      <c r="H28" s="54"/>
      <c r="I28" s="54"/>
      <c r="J28" s="54"/>
      <c r="K28" s="54"/>
      <c r="L28" s="54"/>
      <c r="M28" s="55"/>
      <c r="N28" s="165" t="s">
        <v>126</v>
      </c>
      <c r="O28" s="57"/>
      <c r="P28" s="42"/>
      <c r="Q28" s="42"/>
      <c r="R28" s="42"/>
      <c r="S28" s="42"/>
      <c r="T28" s="42"/>
      <c r="U28" s="42"/>
      <c r="V28" s="42"/>
      <c r="W28" s="42"/>
      <c r="X28" s="42"/>
      <c r="Y28" s="42"/>
      <c r="Z28" s="42"/>
    </row>
    <row r="29" ht="21.75" customHeight="1">
      <c r="A29" s="166"/>
      <c r="B29" s="59"/>
      <c r="C29" s="59"/>
      <c r="D29" s="59"/>
      <c r="E29" s="59"/>
      <c r="F29" s="59"/>
      <c r="G29" s="59"/>
      <c r="H29" s="59"/>
      <c r="I29" s="59"/>
      <c r="J29" s="59"/>
      <c r="K29" s="59"/>
      <c r="L29" s="59"/>
      <c r="M29" s="60"/>
      <c r="N29" s="167">
        <v>46023.0</v>
      </c>
      <c r="O29" s="63"/>
      <c r="P29" s="42"/>
      <c r="Q29" s="42"/>
      <c r="R29" s="42"/>
      <c r="S29" s="42"/>
      <c r="T29" s="42"/>
      <c r="U29" s="42"/>
      <c r="V29" s="42"/>
      <c r="W29" s="42"/>
      <c r="X29" s="42"/>
      <c r="Y29" s="42"/>
      <c r="Z29" s="42"/>
    </row>
    <row r="30" ht="47.25" customHeight="1">
      <c r="A30" s="166"/>
      <c r="B30" s="59"/>
      <c r="C30" s="59"/>
      <c r="D30" s="59"/>
      <c r="E30" s="59"/>
      <c r="F30" s="59"/>
      <c r="G30" s="59"/>
      <c r="H30" s="59"/>
      <c r="I30" s="59"/>
      <c r="J30" s="59"/>
      <c r="K30" s="59"/>
      <c r="L30" s="59"/>
      <c r="M30" s="60"/>
      <c r="N30" s="167">
        <v>46054.0</v>
      </c>
      <c r="O30" s="63"/>
      <c r="P30" s="42"/>
      <c r="Q30" s="42"/>
      <c r="R30" s="42"/>
      <c r="S30" s="42"/>
      <c r="T30" s="42"/>
      <c r="U30" s="42"/>
      <c r="V30" s="42"/>
      <c r="W30" s="42"/>
      <c r="X30" s="42"/>
      <c r="Y30" s="42"/>
      <c r="Z30" s="42"/>
    </row>
    <row r="31" ht="297.75" customHeight="1">
      <c r="A31" s="168" t="s">
        <v>129</v>
      </c>
      <c r="B31" s="59"/>
      <c r="C31" s="59"/>
      <c r="D31" s="59"/>
      <c r="E31" s="59"/>
      <c r="F31" s="59"/>
      <c r="G31" s="59"/>
      <c r="H31" s="59"/>
      <c r="I31" s="59"/>
      <c r="J31" s="59"/>
      <c r="K31" s="59"/>
      <c r="L31" s="59"/>
      <c r="M31" s="60"/>
      <c r="N31" s="167">
        <v>46082.0</v>
      </c>
      <c r="O31" s="63"/>
      <c r="P31" s="42"/>
      <c r="Q31" s="42"/>
      <c r="R31" s="42"/>
      <c r="S31" s="42"/>
      <c r="T31" s="42"/>
      <c r="U31" s="42"/>
      <c r="V31" s="42"/>
      <c r="W31" s="42"/>
      <c r="X31" s="42"/>
      <c r="Y31" s="42"/>
      <c r="Z31" s="42"/>
    </row>
    <row r="32" ht="21.75" customHeight="1">
      <c r="A32" s="166"/>
      <c r="B32" s="59"/>
      <c r="C32" s="59"/>
      <c r="D32" s="59"/>
      <c r="E32" s="59"/>
      <c r="F32" s="59"/>
      <c r="G32" s="59"/>
      <c r="H32" s="59"/>
      <c r="I32" s="59"/>
      <c r="J32" s="59"/>
      <c r="K32" s="59"/>
      <c r="L32" s="59"/>
      <c r="M32" s="60"/>
      <c r="N32" s="167">
        <v>46113.0</v>
      </c>
      <c r="O32" s="63"/>
      <c r="P32" s="42"/>
      <c r="Q32" s="42"/>
      <c r="R32" s="42"/>
      <c r="S32" s="42"/>
      <c r="T32" s="42"/>
      <c r="U32" s="42"/>
      <c r="V32" s="42"/>
      <c r="W32" s="42"/>
      <c r="X32" s="42"/>
      <c r="Y32" s="42"/>
      <c r="Z32" s="42"/>
    </row>
    <row r="33" ht="21.75" customHeight="1">
      <c r="A33" s="169"/>
      <c r="B33" s="59"/>
      <c r="C33" s="59"/>
      <c r="D33" s="59"/>
      <c r="E33" s="59"/>
      <c r="F33" s="59"/>
      <c r="G33" s="59"/>
      <c r="H33" s="59"/>
      <c r="I33" s="59"/>
      <c r="J33" s="59"/>
      <c r="K33" s="59"/>
      <c r="L33" s="59"/>
      <c r="M33" s="60"/>
      <c r="N33" s="167">
        <v>46143.0</v>
      </c>
      <c r="O33" s="63"/>
      <c r="P33" s="42"/>
      <c r="Q33" s="42"/>
      <c r="R33" s="42"/>
      <c r="S33" s="42"/>
      <c r="T33" s="42"/>
      <c r="U33" s="42"/>
      <c r="V33" s="42"/>
      <c r="W33" s="42"/>
      <c r="X33" s="42"/>
      <c r="Y33" s="42"/>
      <c r="Z33" s="42"/>
    </row>
    <row r="34" ht="198.75" customHeight="1">
      <c r="A34" s="170" t="s">
        <v>131</v>
      </c>
      <c r="B34" s="59"/>
      <c r="C34" s="59"/>
      <c r="D34" s="59"/>
      <c r="E34" s="59"/>
      <c r="F34" s="59"/>
      <c r="G34" s="59"/>
      <c r="H34" s="59"/>
      <c r="I34" s="59"/>
      <c r="J34" s="59"/>
      <c r="K34" s="59"/>
      <c r="L34" s="59"/>
      <c r="M34" s="60"/>
      <c r="N34" s="167">
        <v>46174.0</v>
      </c>
      <c r="O34" s="63"/>
      <c r="P34" s="42"/>
      <c r="Q34" s="42"/>
      <c r="R34" s="42"/>
      <c r="S34" s="42"/>
      <c r="T34" s="42"/>
      <c r="U34" s="42"/>
      <c r="V34" s="42"/>
      <c r="W34" s="42"/>
      <c r="X34" s="42"/>
      <c r="Y34" s="42"/>
      <c r="Z34" s="42"/>
    </row>
    <row r="35" ht="46.5" customHeight="1">
      <c r="A35" s="166"/>
      <c r="B35" s="59"/>
      <c r="C35" s="59"/>
      <c r="D35" s="59"/>
      <c r="E35" s="59"/>
      <c r="F35" s="59"/>
      <c r="G35" s="59"/>
      <c r="H35" s="59"/>
      <c r="I35" s="59"/>
      <c r="J35" s="59"/>
      <c r="K35" s="59"/>
      <c r="L35" s="59"/>
      <c r="M35" s="60"/>
      <c r="N35" s="167">
        <v>46204.0</v>
      </c>
      <c r="O35" s="63"/>
      <c r="P35" s="42"/>
      <c r="Q35" s="42"/>
      <c r="R35" s="42"/>
      <c r="S35" s="42"/>
      <c r="T35" s="42"/>
      <c r="U35" s="42"/>
      <c r="V35" s="42"/>
      <c r="W35" s="42"/>
      <c r="X35" s="42"/>
      <c r="Y35" s="42"/>
      <c r="Z35" s="42"/>
    </row>
    <row r="36" ht="46.5" customHeight="1">
      <c r="A36" s="166"/>
      <c r="B36" s="59"/>
      <c r="C36" s="59"/>
      <c r="D36" s="59"/>
      <c r="E36" s="59"/>
      <c r="F36" s="59"/>
      <c r="G36" s="59"/>
      <c r="H36" s="59"/>
      <c r="I36" s="59"/>
      <c r="J36" s="59"/>
      <c r="K36" s="59"/>
      <c r="L36" s="59"/>
      <c r="M36" s="60"/>
      <c r="N36" s="167">
        <v>46235.0</v>
      </c>
      <c r="O36" s="63"/>
      <c r="P36" s="42"/>
      <c r="Q36" s="42"/>
      <c r="R36" s="42"/>
      <c r="S36" s="42"/>
      <c r="T36" s="42"/>
      <c r="U36" s="42"/>
      <c r="V36" s="42"/>
      <c r="W36" s="42"/>
      <c r="X36" s="42"/>
      <c r="Y36" s="42"/>
      <c r="Z36" s="42"/>
    </row>
    <row r="37" ht="46.5" customHeight="1">
      <c r="A37" s="166"/>
      <c r="B37" s="59"/>
      <c r="C37" s="59"/>
      <c r="D37" s="59"/>
      <c r="E37" s="59"/>
      <c r="F37" s="59"/>
      <c r="G37" s="59"/>
      <c r="H37" s="59"/>
      <c r="I37" s="59"/>
      <c r="J37" s="59"/>
      <c r="K37" s="59"/>
      <c r="L37" s="59"/>
      <c r="M37" s="60"/>
      <c r="N37" s="167">
        <v>46266.0</v>
      </c>
      <c r="O37" s="63"/>
      <c r="P37" s="42"/>
      <c r="Q37" s="42"/>
      <c r="R37" s="42"/>
      <c r="S37" s="42"/>
      <c r="T37" s="42"/>
      <c r="U37" s="42"/>
      <c r="V37" s="42"/>
      <c r="W37" s="42"/>
      <c r="X37" s="42"/>
      <c r="Y37" s="42"/>
      <c r="Z37" s="42"/>
    </row>
    <row r="38" ht="46.5" customHeight="1">
      <c r="A38" s="169"/>
      <c r="B38" s="59"/>
      <c r="C38" s="59"/>
      <c r="D38" s="59"/>
      <c r="E38" s="59"/>
      <c r="F38" s="59"/>
      <c r="G38" s="59"/>
      <c r="H38" s="59"/>
      <c r="I38" s="59"/>
      <c r="J38" s="59"/>
      <c r="K38" s="59"/>
      <c r="L38" s="59"/>
      <c r="M38" s="60"/>
      <c r="N38" s="167">
        <v>46296.0</v>
      </c>
      <c r="O38" s="63"/>
      <c r="P38" s="42"/>
      <c r="Q38" s="42"/>
      <c r="R38" s="42"/>
      <c r="S38" s="42"/>
      <c r="T38" s="42"/>
      <c r="U38" s="42"/>
      <c r="V38" s="42"/>
      <c r="W38" s="42"/>
      <c r="X38" s="42"/>
      <c r="Y38" s="42"/>
      <c r="Z38" s="42"/>
    </row>
    <row r="39" ht="46.5" customHeight="1">
      <c r="A39" s="169"/>
      <c r="B39" s="59"/>
      <c r="C39" s="59"/>
      <c r="D39" s="59"/>
      <c r="E39" s="59"/>
      <c r="F39" s="59"/>
      <c r="G39" s="59"/>
      <c r="H39" s="59"/>
      <c r="I39" s="59"/>
      <c r="J39" s="59"/>
      <c r="K39" s="59"/>
      <c r="L39" s="59"/>
      <c r="M39" s="60"/>
      <c r="N39" s="167">
        <v>46327.0</v>
      </c>
      <c r="O39" s="63"/>
      <c r="P39" s="42"/>
      <c r="Q39" s="42"/>
      <c r="R39" s="42"/>
      <c r="S39" s="42"/>
      <c r="T39" s="42"/>
      <c r="U39" s="42"/>
      <c r="V39" s="42"/>
      <c r="W39" s="42"/>
      <c r="X39" s="42"/>
      <c r="Y39" s="42"/>
      <c r="Z39" s="42"/>
    </row>
    <row r="40" ht="46.5" customHeight="1">
      <c r="A40" s="171"/>
      <c r="B40" s="73"/>
      <c r="C40" s="73"/>
      <c r="D40" s="73"/>
      <c r="E40" s="73"/>
      <c r="F40" s="73"/>
      <c r="G40" s="73"/>
      <c r="H40" s="73"/>
      <c r="I40" s="73"/>
      <c r="J40" s="73"/>
      <c r="K40" s="73"/>
      <c r="L40" s="73"/>
      <c r="M40" s="75"/>
      <c r="N40" s="167">
        <v>46357.0</v>
      </c>
      <c r="O40" s="63"/>
      <c r="P40" s="42"/>
      <c r="Q40" s="42"/>
      <c r="R40" s="42"/>
      <c r="S40" s="42"/>
      <c r="T40" s="42"/>
      <c r="U40" s="42"/>
      <c r="V40" s="42"/>
      <c r="W40" s="42"/>
      <c r="X40" s="42"/>
      <c r="Y40" s="42"/>
      <c r="Z40" s="42"/>
    </row>
    <row r="41" ht="19.5" customHeight="1">
      <c r="A41" s="164" t="s">
        <v>134</v>
      </c>
      <c r="B41" s="54"/>
      <c r="C41" s="54"/>
      <c r="D41" s="54"/>
      <c r="E41" s="54"/>
      <c r="F41" s="54"/>
      <c r="G41" s="54"/>
      <c r="H41" s="54"/>
      <c r="I41" s="54"/>
      <c r="J41" s="54"/>
      <c r="K41" s="54"/>
      <c r="L41" s="54"/>
      <c r="M41" s="55"/>
      <c r="N41" s="165" t="s">
        <v>126</v>
      </c>
      <c r="O41" s="57"/>
      <c r="P41" s="42"/>
      <c r="Q41" s="42"/>
      <c r="R41" s="42"/>
      <c r="S41" s="42"/>
      <c r="T41" s="42"/>
      <c r="U41" s="42"/>
      <c r="V41" s="42"/>
      <c r="W41" s="42"/>
      <c r="X41" s="42"/>
      <c r="Y41" s="42"/>
      <c r="Z41" s="42"/>
    </row>
    <row r="42" ht="12.75" customHeight="1">
      <c r="A42" s="166"/>
      <c r="B42" s="59"/>
      <c r="C42" s="59"/>
      <c r="D42" s="59"/>
      <c r="E42" s="59"/>
      <c r="F42" s="59"/>
      <c r="G42" s="59"/>
      <c r="H42" s="59"/>
      <c r="I42" s="59"/>
      <c r="J42" s="59"/>
      <c r="K42" s="59"/>
      <c r="L42" s="59"/>
      <c r="M42" s="60"/>
      <c r="N42" s="172"/>
      <c r="O42" s="63"/>
      <c r="P42" s="42"/>
      <c r="Q42" s="42"/>
      <c r="R42" s="42"/>
      <c r="S42" s="42"/>
      <c r="T42" s="42"/>
      <c r="U42" s="42"/>
      <c r="V42" s="42"/>
      <c r="W42" s="42"/>
      <c r="X42" s="42"/>
      <c r="Y42" s="42"/>
      <c r="Z42" s="42"/>
    </row>
    <row r="43" ht="12.75" customHeight="1">
      <c r="A43" s="171"/>
      <c r="B43" s="73"/>
      <c r="C43" s="73"/>
      <c r="D43" s="73"/>
      <c r="E43" s="73"/>
      <c r="F43" s="73"/>
      <c r="G43" s="73"/>
      <c r="H43" s="73"/>
      <c r="I43" s="73"/>
      <c r="J43" s="73"/>
      <c r="K43" s="73"/>
      <c r="L43" s="73"/>
      <c r="M43" s="75"/>
      <c r="N43" s="173"/>
      <c r="O43" s="79"/>
      <c r="P43" s="42"/>
      <c r="Q43" s="42"/>
      <c r="R43" s="42"/>
      <c r="S43" s="42"/>
      <c r="T43" s="42"/>
      <c r="U43" s="42"/>
      <c r="V43" s="42"/>
      <c r="W43" s="42"/>
      <c r="X43" s="42"/>
      <c r="Y43" s="42"/>
      <c r="Z43" s="42"/>
    </row>
    <row r="44" ht="6.0" customHeight="1">
      <c r="A44" s="174"/>
      <c r="B44" s="100"/>
      <c r="C44" s="100"/>
      <c r="D44" s="100"/>
      <c r="E44" s="100"/>
      <c r="F44" s="100"/>
      <c r="G44" s="100"/>
      <c r="H44" s="100"/>
      <c r="I44" s="100"/>
      <c r="J44" s="100"/>
      <c r="K44" s="100"/>
      <c r="L44" s="100"/>
      <c r="M44" s="100"/>
      <c r="N44" s="100"/>
      <c r="O44" s="175"/>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117" t="s">
        <v>87</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117" t="s">
        <v>137</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117" t="s">
        <v>138</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117" t="s">
        <v>139</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117" t="s">
        <v>140</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117" t="s">
        <v>141</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117" t="s">
        <v>142</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117" t="s">
        <v>143</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117" t="s">
        <v>144</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117" t="s">
        <v>145</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117" t="s">
        <v>146</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117" t="s">
        <v>147</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117" t="s">
        <v>148</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76">
        <v>0.9</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76">
        <v>0.95</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8" orientation="portrait"/>
  <headerFooter>
    <oddFooter>&amp;RDiseñado por: Wilson Andrade González</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6.5" customHeight="1">
      <c r="A1" s="36"/>
      <c r="B1" s="38"/>
      <c r="C1" s="38"/>
      <c r="D1" s="39" t="s">
        <v>0</v>
      </c>
      <c r="E1" s="38"/>
      <c r="F1" s="38"/>
      <c r="G1" s="38"/>
      <c r="H1" s="38"/>
      <c r="I1" s="38"/>
      <c r="J1" s="38"/>
      <c r="K1" s="38"/>
      <c r="L1" s="38"/>
      <c r="M1" s="38"/>
      <c r="N1" s="38"/>
      <c r="O1" s="40"/>
      <c r="P1" s="42"/>
      <c r="Q1" s="42"/>
      <c r="R1" s="42"/>
      <c r="S1" s="42"/>
      <c r="T1" s="42"/>
      <c r="U1" s="42"/>
      <c r="V1" s="42"/>
      <c r="W1" s="42"/>
      <c r="X1" s="42"/>
      <c r="Y1" s="42"/>
      <c r="Z1" s="42"/>
    </row>
    <row r="2" ht="12.0" customHeight="1">
      <c r="A2" s="43"/>
      <c r="D2" s="44" t="s">
        <v>37</v>
      </c>
      <c r="O2" s="46"/>
      <c r="P2" s="42"/>
      <c r="Q2" s="42"/>
      <c r="R2" s="42"/>
      <c r="S2" s="42"/>
      <c r="T2" s="42"/>
      <c r="U2" s="42"/>
      <c r="V2" s="42"/>
      <c r="W2" s="42"/>
      <c r="X2" s="42"/>
      <c r="Y2" s="42"/>
      <c r="Z2" s="42"/>
    </row>
    <row r="3" ht="15.75" customHeight="1">
      <c r="A3" s="43"/>
      <c r="D3" s="48" t="s">
        <v>41</v>
      </c>
      <c r="O3" s="46"/>
      <c r="P3" s="42"/>
      <c r="Q3" s="42"/>
      <c r="R3" s="42"/>
      <c r="S3" s="42"/>
      <c r="T3" s="42"/>
      <c r="U3" s="42"/>
      <c r="V3" s="42"/>
      <c r="W3" s="42"/>
      <c r="X3" s="42"/>
      <c r="Y3" s="42"/>
      <c r="Z3" s="42"/>
    </row>
    <row r="4" ht="13.5" customHeight="1">
      <c r="A4" s="49"/>
      <c r="B4" s="50"/>
      <c r="C4" s="50"/>
      <c r="D4" s="51" t="s">
        <v>3</v>
      </c>
      <c r="E4" s="50"/>
      <c r="F4" s="50"/>
      <c r="G4" s="50"/>
      <c r="H4" s="50"/>
      <c r="I4" s="50"/>
      <c r="J4" s="50"/>
      <c r="K4" s="50"/>
      <c r="L4" s="50"/>
      <c r="M4" s="50"/>
      <c r="N4" s="50"/>
      <c r="O4" s="52"/>
      <c r="P4" s="42"/>
      <c r="Q4" s="42"/>
      <c r="R4" s="42"/>
      <c r="S4" s="42"/>
      <c r="T4" s="42"/>
      <c r="U4" s="42"/>
      <c r="V4" s="42"/>
      <c r="W4" s="42"/>
      <c r="X4" s="42"/>
      <c r="Y4" s="42"/>
      <c r="Z4" s="42"/>
    </row>
    <row r="5" ht="13.5" customHeight="1">
      <c r="A5" s="53" t="s">
        <v>42</v>
      </c>
      <c r="B5" s="54"/>
      <c r="C5" s="54"/>
      <c r="D5" s="54"/>
      <c r="E5" s="55"/>
      <c r="F5" s="56" t="str">
        <f>'SET-G. Proyectos'!J5</f>
        <v>GESTIÓN DE PROYECTOS</v>
      </c>
      <c r="G5" s="54"/>
      <c r="H5" s="54"/>
      <c r="I5" s="54"/>
      <c r="J5" s="54"/>
      <c r="K5" s="54"/>
      <c r="L5" s="54"/>
      <c r="M5" s="54"/>
      <c r="N5" s="54"/>
      <c r="O5" s="57"/>
      <c r="P5" s="42"/>
      <c r="Q5" s="42"/>
      <c r="R5" s="42"/>
      <c r="S5" s="42"/>
      <c r="T5" s="42"/>
      <c r="U5" s="42"/>
      <c r="V5" s="42"/>
      <c r="W5" s="42"/>
      <c r="X5" s="42"/>
      <c r="Y5" s="42"/>
      <c r="Z5" s="42"/>
    </row>
    <row r="6" ht="15.75" customHeight="1">
      <c r="A6" s="58" t="s">
        <v>6</v>
      </c>
      <c r="B6" s="59"/>
      <c r="C6" s="59"/>
      <c r="D6" s="59"/>
      <c r="E6" s="60"/>
      <c r="F6" s="61" t="str">
        <f>'SET-G. Proyectos'!$B9</f>
        <v>Costos proyectados Vs. costos incurridos </v>
      </c>
      <c r="G6" s="59"/>
      <c r="H6" s="59"/>
      <c r="I6" s="59"/>
      <c r="J6" s="59"/>
      <c r="K6" s="59"/>
      <c r="L6" s="59"/>
      <c r="M6" s="59"/>
      <c r="N6" s="59"/>
      <c r="O6" s="63"/>
      <c r="P6" s="42"/>
      <c r="Q6" s="42"/>
      <c r="R6" s="42"/>
      <c r="S6" s="42"/>
      <c r="T6" s="42"/>
      <c r="U6" s="42"/>
      <c r="V6" s="42"/>
      <c r="W6" s="42"/>
      <c r="X6" s="42"/>
      <c r="Y6" s="42"/>
      <c r="Z6" s="42"/>
    </row>
    <row r="7" ht="15.75" customHeight="1">
      <c r="A7" s="58" t="s">
        <v>45</v>
      </c>
      <c r="B7" s="59"/>
      <c r="C7" s="59"/>
      <c r="D7" s="59"/>
      <c r="E7" s="60"/>
      <c r="F7" s="68" t="str">
        <f>'SET-G. Proyectos'!F9</f>
        <v>Eficiencia </v>
      </c>
      <c r="G7" s="59"/>
      <c r="H7" s="59"/>
      <c r="I7" s="59"/>
      <c r="J7" s="59"/>
      <c r="K7" s="59"/>
      <c r="L7" s="59"/>
      <c r="M7" s="59"/>
      <c r="N7" s="59"/>
      <c r="O7" s="63"/>
      <c r="P7" s="42"/>
      <c r="Q7" s="42"/>
      <c r="R7" s="42"/>
      <c r="S7" s="42"/>
      <c r="T7" s="42"/>
      <c r="U7" s="42"/>
      <c r="V7" s="42"/>
      <c r="W7" s="42"/>
      <c r="X7" s="42"/>
      <c r="Y7" s="42"/>
      <c r="Z7" s="42"/>
    </row>
    <row r="8" ht="17.25" customHeight="1">
      <c r="A8" s="71" t="s">
        <v>55</v>
      </c>
      <c r="B8" s="73"/>
      <c r="C8" s="73"/>
      <c r="D8" s="73"/>
      <c r="E8" s="75"/>
      <c r="F8" s="77" t="s">
        <v>56</v>
      </c>
      <c r="G8" s="78" t="str">
        <f>'SET-G. Proyectos'!A9</f>
        <v>IN02</v>
      </c>
      <c r="H8" s="73"/>
      <c r="I8" s="73"/>
      <c r="J8" s="73"/>
      <c r="K8" s="73"/>
      <c r="L8" s="73"/>
      <c r="M8" s="73"/>
      <c r="N8" s="73"/>
      <c r="O8" s="79"/>
      <c r="P8" s="42"/>
      <c r="Q8" s="42"/>
      <c r="R8" s="42"/>
      <c r="S8" s="42"/>
      <c r="T8" s="42"/>
      <c r="U8" s="42"/>
      <c r="V8" s="42"/>
      <c r="W8" s="42"/>
      <c r="X8" s="42"/>
      <c r="Y8" s="42"/>
      <c r="Z8" s="42"/>
    </row>
    <row r="9" ht="12.75" customHeight="1">
      <c r="A9" s="80" t="s">
        <v>57</v>
      </c>
      <c r="B9" s="38"/>
      <c r="C9" s="38"/>
      <c r="D9" s="81"/>
      <c r="E9" s="82" t="s">
        <v>58</v>
      </c>
      <c r="F9" s="83" t="s">
        <v>62</v>
      </c>
      <c r="G9" s="81"/>
      <c r="H9" s="82" t="s">
        <v>64</v>
      </c>
      <c r="I9" s="82" t="s">
        <v>67</v>
      </c>
      <c r="J9" s="83" t="s">
        <v>69</v>
      </c>
      <c r="K9" s="81"/>
      <c r="L9" s="84" t="s">
        <v>70</v>
      </c>
      <c r="M9" s="54"/>
      <c r="N9" s="54"/>
      <c r="O9" s="57"/>
      <c r="P9" s="42"/>
      <c r="Q9" s="42"/>
      <c r="R9" s="42"/>
      <c r="S9" s="42"/>
      <c r="T9" s="42"/>
      <c r="U9" s="42"/>
      <c r="V9" s="42"/>
      <c r="W9" s="42"/>
      <c r="X9" s="42"/>
      <c r="Y9" s="42"/>
      <c r="Z9" s="42"/>
    </row>
    <row r="10" ht="46.5" customHeight="1">
      <c r="A10" s="85"/>
      <c r="B10" s="86"/>
      <c r="C10" s="86"/>
      <c r="D10" s="87"/>
      <c r="E10" s="88"/>
      <c r="F10" s="89"/>
      <c r="G10" s="87"/>
      <c r="H10" s="88"/>
      <c r="I10" s="88"/>
      <c r="J10" s="89"/>
      <c r="K10" s="87"/>
      <c r="L10" s="90" t="s">
        <v>71</v>
      </c>
      <c r="M10" s="60"/>
      <c r="N10" s="90" t="s">
        <v>72</v>
      </c>
      <c r="O10" s="63"/>
      <c r="P10" s="42"/>
      <c r="Q10" s="42"/>
      <c r="R10" s="42"/>
      <c r="S10" s="42"/>
      <c r="T10" s="42"/>
      <c r="U10" s="42"/>
      <c r="V10" s="42"/>
      <c r="W10" s="42"/>
      <c r="X10" s="42"/>
      <c r="Y10" s="42"/>
      <c r="Z10" s="42"/>
    </row>
    <row r="11" ht="48.75" customHeight="1">
      <c r="A11" s="91" t="str">
        <f>'SET-G. Proyectos'!$C9</f>
        <v>Determinar la eficiencia, eficacia y efectividad de los presupuestos estimados frente los costos aplicados en los diferentes obras públicas y proyectos ejecutados por la entidad.</v>
      </c>
      <c r="B11" s="73"/>
      <c r="C11" s="73"/>
      <c r="D11" s="75"/>
      <c r="E11" s="92" t="s">
        <v>78</v>
      </c>
      <c r="F11" s="93" t="str">
        <f>'SET-G. Proyectos'!$D9</f>
        <v>Costos proyectados - costos incurridos </v>
      </c>
      <c r="G11" s="75"/>
      <c r="H11" s="94" t="str">
        <f>$O18</f>
        <v>&lt;=1</v>
      </c>
      <c r="I11" s="95" t="str">
        <f>'SET-G. Proyectos'!$E9</f>
        <v>Semestral</v>
      </c>
      <c r="J11" s="97" t="s">
        <v>87</v>
      </c>
      <c r="K11" s="73"/>
      <c r="L11" s="73"/>
      <c r="M11" s="73"/>
      <c r="N11" s="73"/>
      <c r="O11" s="79"/>
      <c r="P11" s="42"/>
      <c r="Q11" s="42"/>
      <c r="R11" s="42"/>
      <c r="S11" s="42"/>
      <c r="T11" s="42"/>
      <c r="U11" s="42"/>
      <c r="V11" s="42"/>
      <c r="W11" s="42"/>
      <c r="X11" s="42"/>
      <c r="Y11" s="42"/>
      <c r="Z11" s="42"/>
    </row>
    <row r="12" ht="13.5" customHeight="1">
      <c r="A12" s="99" t="s">
        <v>88</v>
      </c>
      <c r="B12" s="100"/>
      <c r="C12" s="100"/>
      <c r="D12" s="100"/>
      <c r="E12" s="100"/>
      <c r="F12" s="100"/>
      <c r="G12" s="100"/>
      <c r="H12" s="100"/>
      <c r="I12" s="100"/>
      <c r="J12" s="100"/>
      <c r="K12" s="100"/>
      <c r="L12" s="100"/>
      <c r="M12" s="100"/>
      <c r="N12" s="100"/>
      <c r="O12" s="101"/>
      <c r="P12" s="42"/>
      <c r="Q12" s="42"/>
      <c r="R12" s="42"/>
      <c r="S12" s="42"/>
      <c r="T12" s="42"/>
      <c r="U12" s="42"/>
      <c r="V12" s="42"/>
      <c r="W12" s="42"/>
      <c r="X12" s="42"/>
      <c r="Y12" s="42"/>
      <c r="Z12" s="42"/>
    </row>
    <row r="13" ht="20.25" customHeight="1">
      <c r="A13" s="102" t="s">
        <v>89</v>
      </c>
      <c r="B13" s="50"/>
      <c r="C13" s="50"/>
      <c r="D13" s="50"/>
      <c r="E13" s="50"/>
      <c r="F13" s="50"/>
      <c r="G13" s="50"/>
      <c r="H13" s="50"/>
      <c r="I13" s="50"/>
      <c r="J13" s="50"/>
      <c r="K13" s="50"/>
      <c r="L13" s="50"/>
      <c r="M13" s="50"/>
      <c r="N13" s="50"/>
      <c r="O13" s="52"/>
      <c r="P13" s="42"/>
      <c r="Q13" s="42"/>
      <c r="R13" s="42"/>
      <c r="S13" s="42"/>
      <c r="T13" s="42"/>
      <c r="U13" s="42"/>
      <c r="V13" s="42"/>
      <c r="W13" s="42"/>
      <c r="X13" s="42"/>
      <c r="Y13" s="42"/>
      <c r="Z13" s="42"/>
    </row>
    <row r="14" ht="15.0" customHeight="1">
      <c r="A14" s="103" t="s">
        <v>90</v>
      </c>
      <c r="B14" s="104"/>
      <c r="C14" s="104"/>
      <c r="D14" s="104"/>
      <c r="E14" s="104"/>
      <c r="F14" s="104"/>
      <c r="G14" s="104"/>
      <c r="H14" s="104"/>
      <c r="I14" s="104"/>
      <c r="J14" s="104"/>
      <c r="K14" s="104"/>
      <c r="L14" s="104"/>
      <c r="M14" s="104"/>
      <c r="N14" s="104"/>
      <c r="O14" s="105"/>
      <c r="P14" s="42"/>
      <c r="Q14" s="42"/>
      <c r="R14" s="42"/>
      <c r="S14" s="42"/>
      <c r="T14" s="42"/>
      <c r="U14" s="42"/>
      <c r="V14" s="106"/>
      <c r="W14" s="108"/>
      <c r="X14" s="108"/>
      <c r="Y14" s="42"/>
      <c r="Z14" s="42"/>
    </row>
    <row r="15" ht="16.5" customHeight="1">
      <c r="A15" s="110" t="s">
        <v>91</v>
      </c>
      <c r="B15" s="54"/>
      <c r="C15" s="54"/>
      <c r="D15" s="54"/>
      <c r="E15" s="54"/>
      <c r="F15" s="54"/>
      <c r="G15" s="54"/>
      <c r="H15" s="54"/>
      <c r="I15" s="54"/>
      <c r="J15" s="54"/>
      <c r="K15" s="54"/>
      <c r="L15" s="54"/>
      <c r="M15" s="54"/>
      <c r="N15" s="54"/>
      <c r="O15" s="57"/>
      <c r="P15" s="42"/>
      <c r="Q15" s="42"/>
      <c r="R15" s="42"/>
      <c r="S15" s="42"/>
      <c r="T15" s="42"/>
      <c r="U15" s="42"/>
      <c r="V15" s="106"/>
      <c r="W15" s="112"/>
      <c r="X15" s="112"/>
      <c r="Y15" s="42"/>
      <c r="Z15" s="42"/>
    </row>
    <row r="16" ht="16.5" customHeight="1">
      <c r="A16" s="113" t="s">
        <v>92</v>
      </c>
      <c r="B16" s="60"/>
      <c r="C16" s="114" t="s">
        <v>19</v>
      </c>
      <c r="D16" s="114" t="s">
        <v>20</v>
      </c>
      <c r="E16" s="114" t="s">
        <v>21</v>
      </c>
      <c r="F16" s="114" t="s">
        <v>22</v>
      </c>
      <c r="G16" s="114" t="s">
        <v>23</v>
      </c>
      <c r="H16" s="114" t="s">
        <v>24</v>
      </c>
      <c r="I16" s="114" t="s">
        <v>25</v>
      </c>
      <c r="J16" s="114" t="s">
        <v>26</v>
      </c>
      <c r="K16" s="114" t="s">
        <v>27</v>
      </c>
      <c r="L16" s="114" t="s">
        <v>28</v>
      </c>
      <c r="M16" s="114" t="s">
        <v>29</v>
      </c>
      <c r="N16" s="114" t="s">
        <v>30</v>
      </c>
      <c r="O16" s="118" t="s">
        <v>95</v>
      </c>
      <c r="P16" s="42"/>
      <c r="Q16" s="42"/>
      <c r="R16" s="42"/>
      <c r="S16" s="42"/>
      <c r="T16" s="42"/>
      <c r="U16" s="42"/>
      <c r="V16" s="106"/>
      <c r="W16" s="112"/>
      <c r="X16" s="112"/>
      <c r="Y16" s="42"/>
      <c r="Z16" s="42"/>
    </row>
    <row r="17" ht="16.5" customHeight="1">
      <c r="A17" s="120" t="s">
        <v>12</v>
      </c>
      <c r="B17" s="60"/>
      <c r="C17" s="122" t="str">
        <f t="shared" ref="C17:N17" si="1">$O$17</f>
        <v>&lt;=0</v>
      </c>
      <c r="D17" s="122" t="str">
        <f t="shared" si="1"/>
        <v>&lt;=0</v>
      </c>
      <c r="E17" s="122" t="str">
        <f t="shared" si="1"/>
        <v>&lt;=0</v>
      </c>
      <c r="F17" s="122" t="str">
        <f t="shared" si="1"/>
        <v>&lt;=0</v>
      </c>
      <c r="G17" s="122" t="str">
        <f t="shared" si="1"/>
        <v>&lt;=0</v>
      </c>
      <c r="H17" s="122" t="str">
        <f t="shared" si="1"/>
        <v>&lt;=0</v>
      </c>
      <c r="I17" s="122" t="str">
        <f t="shared" si="1"/>
        <v>&lt;=0</v>
      </c>
      <c r="J17" s="122" t="str">
        <f t="shared" si="1"/>
        <v>&lt;=0</v>
      </c>
      <c r="K17" s="122" t="str">
        <f t="shared" si="1"/>
        <v>&lt;=0</v>
      </c>
      <c r="L17" s="122" t="str">
        <f t="shared" si="1"/>
        <v>&lt;=0</v>
      </c>
      <c r="M17" s="122" t="str">
        <f t="shared" si="1"/>
        <v>&lt;=0</v>
      </c>
      <c r="N17" s="122" t="str">
        <f t="shared" si="1"/>
        <v>&lt;=0</v>
      </c>
      <c r="O17" s="126" t="str">
        <f>'SET-G. Proyectos'!J9</f>
        <v>&lt;=0</v>
      </c>
      <c r="P17" s="42"/>
      <c r="Q17" s="42"/>
      <c r="R17" s="42"/>
      <c r="S17" s="42"/>
      <c r="T17" s="42"/>
      <c r="U17" s="42"/>
      <c r="V17" s="106"/>
      <c r="W17" s="112"/>
      <c r="X17" s="112"/>
      <c r="Y17" s="42"/>
      <c r="Z17" s="42"/>
    </row>
    <row r="18" ht="17.25" customHeight="1">
      <c r="A18" s="120" t="s">
        <v>113</v>
      </c>
      <c r="B18" s="60"/>
      <c r="C18" s="122" t="str">
        <f t="shared" ref="C18:N18" si="2">$O$18</f>
        <v>&lt;=1</v>
      </c>
      <c r="D18" s="122" t="str">
        <f t="shared" si="2"/>
        <v>&lt;=1</v>
      </c>
      <c r="E18" s="122" t="str">
        <f t="shared" si="2"/>
        <v>&lt;=1</v>
      </c>
      <c r="F18" s="122" t="str">
        <f t="shared" si="2"/>
        <v>&lt;=1</v>
      </c>
      <c r="G18" s="122" t="str">
        <f t="shared" si="2"/>
        <v>&lt;=1</v>
      </c>
      <c r="H18" s="122" t="str">
        <f t="shared" si="2"/>
        <v>&lt;=1</v>
      </c>
      <c r="I18" s="122" t="str">
        <f t="shared" si="2"/>
        <v>&lt;=1</v>
      </c>
      <c r="J18" s="122" t="str">
        <f t="shared" si="2"/>
        <v>&lt;=1</v>
      </c>
      <c r="K18" s="122" t="str">
        <f t="shared" si="2"/>
        <v>&lt;=1</v>
      </c>
      <c r="L18" s="122" t="str">
        <f t="shared" si="2"/>
        <v>&lt;=1</v>
      </c>
      <c r="M18" s="122" t="str">
        <f t="shared" si="2"/>
        <v>&lt;=1</v>
      </c>
      <c r="N18" s="122" t="str">
        <f t="shared" si="2"/>
        <v>&lt;=1</v>
      </c>
      <c r="O18" s="126" t="str">
        <f>'SET-G. Proyectos'!K9</f>
        <v>&lt;=1</v>
      </c>
      <c r="P18" s="42"/>
      <c r="Q18" s="42"/>
      <c r="R18" s="42"/>
      <c r="S18" s="42"/>
      <c r="T18" s="42"/>
      <c r="U18" s="42"/>
      <c r="V18" s="106"/>
      <c r="W18" s="112"/>
      <c r="X18" s="112"/>
      <c r="Y18" s="42"/>
      <c r="Z18" s="42"/>
    </row>
    <row r="19" ht="17.25" customHeight="1">
      <c r="A19" s="129" t="s">
        <v>114</v>
      </c>
      <c r="B19" s="60"/>
      <c r="C19" s="130" t="str">
        <f t="shared" ref="C19:O19" si="3">IF((C20),C20-C21,"-")</f>
        <v>-</v>
      </c>
      <c r="D19" s="130" t="str">
        <f t="shared" si="3"/>
        <v>-</v>
      </c>
      <c r="E19" s="130" t="str">
        <f t="shared" si="3"/>
        <v>-</v>
      </c>
      <c r="F19" s="130" t="str">
        <f t="shared" si="3"/>
        <v>-</v>
      </c>
      <c r="G19" s="130" t="str">
        <f t="shared" si="3"/>
        <v>-</v>
      </c>
      <c r="H19" s="130">
        <f t="shared" si="3"/>
        <v>0</v>
      </c>
      <c r="I19" s="130" t="str">
        <f t="shared" si="3"/>
        <v>-</v>
      </c>
      <c r="J19" s="130" t="str">
        <f t="shared" si="3"/>
        <v>-</v>
      </c>
      <c r="K19" s="130" t="str">
        <f t="shared" si="3"/>
        <v>-</v>
      </c>
      <c r="L19" s="130" t="str">
        <f t="shared" si="3"/>
        <v>-</v>
      </c>
      <c r="M19" s="130" t="str">
        <f t="shared" si="3"/>
        <v>-</v>
      </c>
      <c r="N19" s="130" t="str">
        <f t="shared" si="3"/>
        <v>-</v>
      </c>
      <c r="O19" s="133">
        <f t="shared" si="3"/>
        <v>0</v>
      </c>
      <c r="P19" s="42"/>
      <c r="Q19" s="42"/>
      <c r="R19" s="42"/>
      <c r="S19" s="42"/>
      <c r="T19" s="42"/>
      <c r="U19" s="42"/>
      <c r="V19" s="106"/>
      <c r="W19" s="112"/>
      <c r="X19" s="112"/>
      <c r="Y19" s="42"/>
      <c r="Z19" s="42"/>
    </row>
    <row r="20" ht="15.75" customHeight="1">
      <c r="A20" s="135" t="s">
        <v>115</v>
      </c>
      <c r="B20" s="136" t="s">
        <v>116</v>
      </c>
      <c r="C20" s="137"/>
      <c r="D20" s="137"/>
      <c r="E20" s="137"/>
      <c r="F20" s="137"/>
      <c r="G20" s="137"/>
      <c r="H20" s="137">
        <v>1073.0</v>
      </c>
      <c r="I20" s="137"/>
      <c r="J20" s="137"/>
      <c r="K20" s="137"/>
      <c r="L20" s="137"/>
      <c r="M20" s="137"/>
      <c r="N20" s="137">
        <v>0.0</v>
      </c>
      <c r="O20" s="139">
        <f t="shared" ref="O20:O21" si="4">MAX(C20:N20)</f>
        <v>1073</v>
      </c>
      <c r="P20" s="42"/>
      <c r="Q20" s="42"/>
      <c r="R20" s="42"/>
      <c r="S20" s="42"/>
      <c r="T20" s="42"/>
      <c r="U20" s="42"/>
      <c r="V20" s="106"/>
      <c r="W20" s="112"/>
      <c r="X20" s="112"/>
      <c r="Y20" s="42"/>
      <c r="Z20" s="42"/>
    </row>
    <row r="21" ht="15.0" customHeight="1">
      <c r="A21" s="140"/>
      <c r="B21" s="136" t="s">
        <v>119</v>
      </c>
      <c r="C21" s="137"/>
      <c r="D21" s="137"/>
      <c r="E21" s="137"/>
      <c r="F21" s="137"/>
      <c r="G21" s="137"/>
      <c r="H21" s="137">
        <v>1073.0</v>
      </c>
      <c r="I21" s="137"/>
      <c r="J21" s="137"/>
      <c r="K21" s="137"/>
      <c r="L21" s="137"/>
      <c r="M21" s="137"/>
      <c r="N21" s="137">
        <v>0.0</v>
      </c>
      <c r="O21" s="139">
        <f t="shared" si="4"/>
        <v>1073</v>
      </c>
      <c r="P21" s="42"/>
      <c r="Q21" s="42"/>
      <c r="R21" s="42"/>
      <c r="S21" s="42"/>
      <c r="T21" s="42"/>
      <c r="U21" s="42"/>
      <c r="V21" s="106"/>
      <c r="W21" s="112"/>
      <c r="X21" s="112"/>
      <c r="Y21" s="42"/>
      <c r="Z21" s="42"/>
    </row>
    <row r="22" ht="17.25" customHeight="1">
      <c r="A22" s="140"/>
      <c r="B22" s="143"/>
      <c r="C22" s="137"/>
      <c r="D22" s="137"/>
      <c r="E22" s="137"/>
      <c r="F22" s="137"/>
      <c r="G22" s="137"/>
      <c r="H22" s="137"/>
      <c r="I22" s="137"/>
      <c r="J22" s="137"/>
      <c r="K22" s="137"/>
      <c r="L22" s="137"/>
      <c r="M22" s="137"/>
      <c r="N22" s="137"/>
      <c r="O22" s="142"/>
      <c r="P22" s="42"/>
      <c r="Q22" s="42"/>
      <c r="R22" s="42"/>
      <c r="S22" s="42"/>
      <c r="T22" s="42"/>
      <c r="U22" s="42"/>
      <c r="V22" s="106"/>
      <c r="W22" s="112"/>
      <c r="X22" s="112"/>
      <c r="Y22" s="42"/>
      <c r="Z22" s="42"/>
    </row>
    <row r="23" ht="18.0" customHeight="1">
      <c r="A23" s="144"/>
      <c r="B23" s="146" t="s">
        <v>122</v>
      </c>
      <c r="C23" s="147"/>
      <c r="D23" s="147"/>
      <c r="E23" s="147"/>
      <c r="F23" s="147"/>
      <c r="G23" s="147"/>
      <c r="H23" s="147"/>
      <c r="I23" s="147"/>
      <c r="J23" s="147"/>
      <c r="K23" s="147"/>
      <c r="L23" s="147"/>
      <c r="M23" s="147"/>
      <c r="N23" s="147"/>
      <c r="O23" s="148"/>
      <c r="P23" s="42"/>
      <c r="Q23" s="42"/>
      <c r="R23" s="42"/>
      <c r="S23" s="42"/>
      <c r="T23" s="42"/>
      <c r="U23" s="42"/>
      <c r="V23" s="106"/>
      <c r="W23" s="112"/>
      <c r="X23" s="112"/>
      <c r="Y23" s="42"/>
      <c r="Z23" s="42"/>
    </row>
    <row r="24" ht="33.0" customHeight="1">
      <c r="A24" s="149" t="s">
        <v>123</v>
      </c>
      <c r="B24" s="38"/>
      <c r="C24" s="81"/>
      <c r="D24" s="153" t="str">
        <f>'SET-G. Proyectos'!$G9</f>
        <v>&lt; 0</v>
      </c>
      <c r="E24" s="151"/>
      <c r="F24" s="151"/>
      <c r="G24" s="152"/>
      <c r="H24" s="153" t="str">
        <f>'SET-G. Proyectos'!$H9</f>
        <v>= 0</v>
      </c>
      <c r="I24" s="151"/>
      <c r="J24" s="151"/>
      <c r="K24" s="152"/>
      <c r="L24" s="153" t="str">
        <f>'SET-G. Proyectos'!$I9</f>
        <v>&gt; 0</v>
      </c>
      <c r="M24" s="151"/>
      <c r="N24" s="151"/>
      <c r="O24" s="152"/>
      <c r="P24" s="42"/>
      <c r="Q24" s="42"/>
      <c r="R24" s="42"/>
      <c r="S24" s="42"/>
      <c r="T24" s="42"/>
      <c r="U24" s="42"/>
      <c r="V24" s="106"/>
      <c r="W24" s="112"/>
      <c r="X24" s="112"/>
      <c r="Y24" s="42"/>
      <c r="Z24" s="42"/>
    </row>
    <row r="25" ht="33.0" customHeight="1">
      <c r="A25" s="49"/>
      <c r="B25" s="50"/>
      <c r="C25" s="154"/>
      <c r="D25" s="155" t="s">
        <v>15</v>
      </c>
      <c r="E25" s="156"/>
      <c r="F25" s="156"/>
      <c r="G25" s="157"/>
      <c r="H25" s="158" t="s">
        <v>16</v>
      </c>
      <c r="I25" s="156"/>
      <c r="J25" s="156"/>
      <c r="K25" s="157"/>
      <c r="L25" s="159" t="s">
        <v>17</v>
      </c>
      <c r="M25" s="156"/>
      <c r="N25" s="156"/>
      <c r="O25" s="160"/>
      <c r="P25" s="42"/>
      <c r="Q25" s="42"/>
      <c r="R25" s="42"/>
      <c r="S25" s="42"/>
      <c r="T25" s="42"/>
      <c r="U25" s="42"/>
      <c r="V25" s="106"/>
      <c r="W25" s="112"/>
      <c r="X25" s="112"/>
      <c r="Y25" s="42"/>
      <c r="Z25" s="42"/>
    </row>
    <row r="26" ht="15.75" customHeight="1">
      <c r="A26" s="161" t="s">
        <v>124</v>
      </c>
      <c r="B26" s="156"/>
      <c r="C26" s="156"/>
      <c r="D26" s="156"/>
      <c r="E26" s="156"/>
      <c r="F26" s="156"/>
      <c r="G26" s="156"/>
      <c r="H26" s="156"/>
      <c r="I26" s="156"/>
      <c r="J26" s="156"/>
      <c r="K26" s="156"/>
      <c r="L26" s="156"/>
      <c r="M26" s="156"/>
      <c r="N26" s="156"/>
      <c r="O26" s="160"/>
      <c r="P26" s="42"/>
      <c r="Q26" s="42"/>
      <c r="R26" s="42"/>
      <c r="S26" s="42"/>
      <c r="T26" s="42"/>
      <c r="U26" s="42"/>
      <c r="V26" s="106"/>
      <c r="W26" s="112"/>
      <c r="X26" s="112"/>
      <c r="Y26" s="42"/>
      <c r="Z26" s="42"/>
    </row>
    <row r="27" ht="264.75" customHeight="1">
      <c r="A27" s="163"/>
      <c r="B27" s="100"/>
      <c r="C27" s="100"/>
      <c r="D27" s="100"/>
      <c r="E27" s="100"/>
      <c r="F27" s="100"/>
      <c r="G27" s="100"/>
      <c r="H27" s="100"/>
      <c r="I27" s="100"/>
      <c r="J27" s="100"/>
      <c r="K27" s="100"/>
      <c r="L27" s="100"/>
      <c r="M27" s="100"/>
      <c r="N27" s="100"/>
      <c r="O27" s="101"/>
      <c r="P27" s="42"/>
      <c r="Q27" s="42"/>
      <c r="R27" s="42"/>
      <c r="S27" s="42"/>
      <c r="T27" s="42"/>
      <c r="U27" s="42"/>
      <c r="V27" s="106"/>
      <c r="W27" s="42"/>
      <c r="X27" s="42"/>
      <c r="Y27" s="42"/>
      <c r="Z27" s="42"/>
    </row>
    <row r="28" ht="15.0" customHeight="1">
      <c r="A28" s="164" t="s">
        <v>128</v>
      </c>
      <c r="B28" s="54"/>
      <c r="C28" s="54"/>
      <c r="D28" s="54"/>
      <c r="E28" s="54"/>
      <c r="F28" s="54"/>
      <c r="G28" s="54"/>
      <c r="H28" s="54"/>
      <c r="I28" s="54"/>
      <c r="J28" s="54"/>
      <c r="K28" s="54"/>
      <c r="L28" s="54"/>
      <c r="M28" s="55"/>
      <c r="N28" s="165" t="s">
        <v>126</v>
      </c>
      <c r="O28" s="57"/>
      <c r="P28" s="42"/>
      <c r="Q28" s="42"/>
      <c r="R28" s="42"/>
      <c r="S28" s="42"/>
      <c r="T28" s="42"/>
      <c r="U28" s="42"/>
      <c r="V28" s="42"/>
      <c r="W28" s="42"/>
      <c r="X28" s="42"/>
      <c r="Y28" s="42"/>
      <c r="Z28" s="42"/>
    </row>
    <row r="29" ht="21.75" customHeight="1">
      <c r="A29" s="166"/>
      <c r="B29" s="59"/>
      <c r="C29" s="59"/>
      <c r="D29" s="59"/>
      <c r="E29" s="59"/>
      <c r="F29" s="59"/>
      <c r="G29" s="59"/>
      <c r="H29" s="59"/>
      <c r="I29" s="59"/>
      <c r="J29" s="59"/>
      <c r="K29" s="59"/>
      <c r="L29" s="59"/>
      <c r="M29" s="60"/>
      <c r="N29" s="167">
        <v>46023.0</v>
      </c>
      <c r="O29" s="63"/>
      <c r="P29" s="42"/>
      <c r="Q29" s="42"/>
      <c r="R29" s="42"/>
      <c r="S29" s="42"/>
      <c r="T29" s="42"/>
      <c r="U29" s="42"/>
      <c r="V29" s="42"/>
      <c r="W29" s="42"/>
      <c r="X29" s="42"/>
      <c r="Y29" s="42"/>
      <c r="Z29" s="42"/>
    </row>
    <row r="30" ht="46.5" customHeight="1">
      <c r="A30" s="166"/>
      <c r="B30" s="59"/>
      <c r="C30" s="59"/>
      <c r="D30" s="59"/>
      <c r="E30" s="59"/>
      <c r="F30" s="59"/>
      <c r="G30" s="59"/>
      <c r="H30" s="59"/>
      <c r="I30" s="59"/>
      <c r="J30" s="59"/>
      <c r="K30" s="59"/>
      <c r="L30" s="59"/>
      <c r="M30" s="60"/>
      <c r="N30" s="167">
        <v>46054.0</v>
      </c>
      <c r="O30" s="63"/>
      <c r="P30" s="42"/>
      <c r="Q30" s="42"/>
      <c r="R30" s="42"/>
      <c r="S30" s="42"/>
      <c r="T30" s="42"/>
      <c r="U30" s="42"/>
      <c r="V30" s="42"/>
      <c r="W30" s="42"/>
      <c r="X30" s="42"/>
      <c r="Y30" s="42"/>
      <c r="Z30" s="42"/>
    </row>
    <row r="31" ht="21.75" customHeight="1">
      <c r="A31" s="169"/>
      <c r="B31" s="59"/>
      <c r="C31" s="59"/>
      <c r="D31" s="59"/>
      <c r="E31" s="59"/>
      <c r="F31" s="59"/>
      <c r="G31" s="59"/>
      <c r="H31" s="59"/>
      <c r="I31" s="59"/>
      <c r="J31" s="59"/>
      <c r="K31" s="59"/>
      <c r="L31" s="59"/>
      <c r="M31" s="60"/>
      <c r="N31" s="167">
        <v>46082.0</v>
      </c>
      <c r="O31" s="63"/>
      <c r="P31" s="42"/>
      <c r="Q31" s="42"/>
      <c r="R31" s="42"/>
      <c r="S31" s="42"/>
      <c r="T31" s="42"/>
      <c r="U31" s="42"/>
      <c r="V31" s="42"/>
      <c r="W31" s="42"/>
      <c r="X31" s="42"/>
      <c r="Y31" s="42"/>
      <c r="Z31" s="42"/>
    </row>
    <row r="32" ht="21.75" customHeight="1">
      <c r="A32" s="166"/>
      <c r="B32" s="59"/>
      <c r="C32" s="59"/>
      <c r="D32" s="59"/>
      <c r="E32" s="59"/>
      <c r="F32" s="59"/>
      <c r="G32" s="59"/>
      <c r="H32" s="59"/>
      <c r="I32" s="59"/>
      <c r="J32" s="59"/>
      <c r="K32" s="59"/>
      <c r="L32" s="59"/>
      <c r="M32" s="60"/>
      <c r="N32" s="167">
        <v>46113.0</v>
      </c>
      <c r="O32" s="63"/>
      <c r="P32" s="42"/>
      <c r="Q32" s="42"/>
      <c r="R32" s="42"/>
      <c r="S32" s="42"/>
      <c r="T32" s="42"/>
      <c r="U32" s="42"/>
      <c r="V32" s="42"/>
      <c r="W32" s="42"/>
      <c r="X32" s="42"/>
      <c r="Y32" s="42"/>
      <c r="Z32" s="42"/>
    </row>
    <row r="33" ht="21.75" customHeight="1">
      <c r="A33" s="166"/>
      <c r="B33" s="59"/>
      <c r="C33" s="59"/>
      <c r="D33" s="59"/>
      <c r="E33" s="59"/>
      <c r="F33" s="59"/>
      <c r="G33" s="59"/>
      <c r="H33" s="59"/>
      <c r="I33" s="59"/>
      <c r="J33" s="59"/>
      <c r="K33" s="59"/>
      <c r="L33" s="59"/>
      <c r="M33" s="60"/>
      <c r="N33" s="167">
        <v>46143.0</v>
      </c>
      <c r="O33" s="63"/>
      <c r="P33" s="42"/>
      <c r="Q33" s="42"/>
      <c r="R33" s="42"/>
      <c r="S33" s="42"/>
      <c r="T33" s="42"/>
      <c r="U33" s="42"/>
      <c r="V33" s="42"/>
      <c r="W33" s="42"/>
      <c r="X33" s="42"/>
      <c r="Y33" s="42"/>
      <c r="Z33" s="42"/>
    </row>
    <row r="34" ht="78.0" customHeight="1">
      <c r="A34" s="170" t="s">
        <v>133</v>
      </c>
      <c r="B34" s="59"/>
      <c r="C34" s="59"/>
      <c r="D34" s="59"/>
      <c r="E34" s="59"/>
      <c r="F34" s="59"/>
      <c r="G34" s="59"/>
      <c r="H34" s="59"/>
      <c r="I34" s="59"/>
      <c r="J34" s="59"/>
      <c r="K34" s="59"/>
      <c r="L34" s="59"/>
      <c r="M34" s="60"/>
      <c r="N34" s="167">
        <v>46174.0</v>
      </c>
      <c r="O34" s="63"/>
      <c r="P34" s="42"/>
      <c r="Q34" s="42"/>
      <c r="R34" s="42"/>
      <c r="S34" s="42"/>
      <c r="T34" s="42"/>
      <c r="U34" s="42"/>
      <c r="V34" s="42"/>
      <c r="W34" s="42"/>
      <c r="X34" s="42"/>
      <c r="Y34" s="42"/>
      <c r="Z34" s="42"/>
    </row>
    <row r="35" ht="21.75" customHeight="1">
      <c r="A35" s="166"/>
      <c r="B35" s="59"/>
      <c r="C35" s="59"/>
      <c r="D35" s="59"/>
      <c r="E35" s="59"/>
      <c r="F35" s="59"/>
      <c r="G35" s="59"/>
      <c r="H35" s="59"/>
      <c r="I35" s="59"/>
      <c r="J35" s="59"/>
      <c r="K35" s="59"/>
      <c r="L35" s="59"/>
      <c r="M35" s="60"/>
      <c r="N35" s="167">
        <v>46204.0</v>
      </c>
      <c r="O35" s="63"/>
      <c r="P35" s="42"/>
      <c r="Q35" s="42"/>
      <c r="R35" s="42"/>
      <c r="S35" s="42"/>
      <c r="T35" s="42"/>
      <c r="U35" s="42"/>
      <c r="V35" s="42"/>
      <c r="W35" s="42"/>
      <c r="X35" s="42"/>
      <c r="Y35" s="42"/>
      <c r="Z35" s="42"/>
    </row>
    <row r="36" ht="136.5" customHeight="1">
      <c r="A36" s="42"/>
      <c r="B36" s="42"/>
      <c r="C36" s="42"/>
      <c r="D36" s="42"/>
      <c r="E36" s="42"/>
      <c r="F36" s="42"/>
      <c r="G36" s="42"/>
      <c r="H36" s="42"/>
      <c r="I36" s="42"/>
      <c r="J36" s="42"/>
      <c r="K36" s="42"/>
      <c r="L36" s="42"/>
      <c r="M36" s="42"/>
      <c r="N36" s="167">
        <v>46235.0</v>
      </c>
      <c r="O36" s="63"/>
      <c r="P36" s="42"/>
      <c r="Q36" s="42"/>
      <c r="R36" s="42"/>
      <c r="S36" s="42"/>
      <c r="T36" s="42"/>
      <c r="U36" s="42">
        <v>471.0</v>
      </c>
      <c r="V36" s="42"/>
      <c r="W36" s="42"/>
      <c r="X36" s="42"/>
      <c r="Y36" s="42"/>
      <c r="Z36" s="42"/>
    </row>
    <row r="37" ht="21.75" customHeight="1">
      <c r="A37" s="166"/>
      <c r="B37" s="59"/>
      <c r="C37" s="59"/>
      <c r="D37" s="59"/>
      <c r="E37" s="59"/>
      <c r="F37" s="59"/>
      <c r="G37" s="59"/>
      <c r="H37" s="59"/>
      <c r="I37" s="59"/>
      <c r="J37" s="59"/>
      <c r="K37" s="59"/>
      <c r="L37" s="59"/>
      <c r="M37" s="60"/>
      <c r="N37" s="167">
        <v>46266.0</v>
      </c>
      <c r="O37" s="63"/>
      <c r="P37" s="42"/>
      <c r="Q37" s="42"/>
      <c r="R37" s="42"/>
      <c r="S37" s="42"/>
      <c r="T37" s="42"/>
      <c r="U37" s="42">
        <v>602.0</v>
      </c>
      <c r="V37" s="42"/>
      <c r="W37" s="42"/>
      <c r="X37" s="42"/>
      <c r="Y37" s="42"/>
      <c r="Z37" s="42"/>
    </row>
    <row r="38" ht="64.5" customHeight="1">
      <c r="A38" s="166"/>
      <c r="B38" s="59"/>
      <c r="C38" s="59"/>
      <c r="D38" s="59"/>
      <c r="E38" s="59"/>
      <c r="F38" s="59"/>
      <c r="G38" s="59"/>
      <c r="H38" s="59"/>
      <c r="I38" s="59"/>
      <c r="J38" s="59"/>
      <c r="K38" s="59"/>
      <c r="L38" s="59"/>
      <c r="M38" s="60"/>
      <c r="N38" s="167">
        <v>46296.0</v>
      </c>
      <c r="O38" s="63"/>
      <c r="P38" s="42"/>
      <c r="Q38" s="42"/>
      <c r="R38" s="42"/>
      <c r="S38" s="42"/>
      <c r="T38" s="42"/>
      <c r="U38" s="42">
        <f>U36+U37</f>
        <v>1073</v>
      </c>
      <c r="V38" s="42"/>
      <c r="W38" s="42"/>
      <c r="X38" s="42"/>
      <c r="Y38" s="42"/>
      <c r="Z38" s="42"/>
    </row>
    <row r="39" ht="33.0" customHeight="1">
      <c r="A39" s="166"/>
      <c r="B39" s="59"/>
      <c r="C39" s="59"/>
      <c r="D39" s="59"/>
      <c r="E39" s="59"/>
      <c r="F39" s="59"/>
      <c r="G39" s="59"/>
      <c r="H39" s="59"/>
      <c r="I39" s="59"/>
      <c r="J39" s="59"/>
      <c r="K39" s="59"/>
      <c r="L39" s="59"/>
      <c r="M39" s="60"/>
      <c r="N39" s="167">
        <v>46327.0</v>
      </c>
      <c r="O39" s="63"/>
      <c r="P39" s="42"/>
      <c r="Q39" s="42"/>
      <c r="R39" s="42"/>
      <c r="S39" s="42"/>
      <c r="T39" s="42">
        <v>584.0</v>
      </c>
      <c r="U39" s="42">
        <v>584.0</v>
      </c>
      <c r="V39" s="42"/>
      <c r="W39" s="42"/>
      <c r="X39" s="42"/>
      <c r="Y39" s="42"/>
      <c r="Z39" s="42"/>
    </row>
    <row r="40" ht="75.0" customHeight="1">
      <c r="A40" s="171"/>
      <c r="B40" s="73"/>
      <c r="C40" s="73"/>
      <c r="D40" s="73"/>
      <c r="E40" s="73"/>
      <c r="F40" s="73"/>
      <c r="G40" s="73"/>
      <c r="H40" s="73"/>
      <c r="I40" s="73"/>
      <c r="J40" s="73"/>
      <c r="K40" s="73"/>
      <c r="L40" s="73"/>
      <c r="M40" s="75"/>
      <c r="N40" s="167">
        <v>46357.0</v>
      </c>
      <c r="O40" s="63"/>
      <c r="P40" s="42"/>
      <c r="Q40" s="42"/>
      <c r="R40" s="42"/>
      <c r="S40" s="42"/>
      <c r="T40" s="42">
        <v>1697.0</v>
      </c>
      <c r="U40" s="42">
        <v>1697.0</v>
      </c>
      <c r="V40" s="42"/>
      <c r="W40" s="42"/>
      <c r="X40" s="42"/>
      <c r="Y40" s="42"/>
      <c r="Z40" s="42"/>
    </row>
    <row r="41" ht="15.0" customHeight="1">
      <c r="A41" s="164" t="s">
        <v>135</v>
      </c>
      <c r="B41" s="54"/>
      <c r="C41" s="54"/>
      <c r="D41" s="54"/>
      <c r="E41" s="54"/>
      <c r="F41" s="54"/>
      <c r="G41" s="54"/>
      <c r="H41" s="54"/>
      <c r="I41" s="54"/>
      <c r="J41" s="54"/>
      <c r="K41" s="54"/>
      <c r="L41" s="54"/>
      <c r="M41" s="55"/>
      <c r="N41" s="165" t="s">
        <v>126</v>
      </c>
      <c r="O41" s="57"/>
      <c r="P41" s="42"/>
      <c r="Q41" s="42"/>
      <c r="R41" s="42"/>
      <c r="S41" s="42"/>
      <c r="T41" s="42">
        <f t="shared" ref="T41:U41" si="5">+T39+T40</f>
        <v>2281</v>
      </c>
      <c r="U41" s="42">
        <f t="shared" si="5"/>
        <v>2281</v>
      </c>
      <c r="V41" s="42"/>
      <c r="W41" s="42"/>
      <c r="X41" s="42"/>
      <c r="Y41" s="42"/>
      <c r="Z41" s="42"/>
    </row>
    <row r="42" ht="24.0" customHeight="1">
      <c r="A42" s="166"/>
      <c r="B42" s="59"/>
      <c r="C42" s="59"/>
      <c r="D42" s="59"/>
      <c r="E42" s="59"/>
      <c r="F42" s="59"/>
      <c r="G42" s="59"/>
      <c r="H42" s="59"/>
      <c r="I42" s="59"/>
      <c r="J42" s="59"/>
      <c r="K42" s="59"/>
      <c r="L42" s="59"/>
      <c r="M42" s="60"/>
      <c r="N42" s="172"/>
      <c r="O42" s="63"/>
      <c r="P42" s="42"/>
      <c r="Q42" s="42"/>
      <c r="R42" s="42"/>
      <c r="S42" s="42"/>
      <c r="T42" s="42"/>
      <c r="U42" s="42"/>
      <c r="V42" s="42"/>
      <c r="W42" s="42"/>
      <c r="X42" s="42"/>
      <c r="Y42" s="42"/>
      <c r="Z42" s="42"/>
    </row>
    <row r="43" ht="22.5" customHeight="1">
      <c r="A43" s="171"/>
      <c r="B43" s="73"/>
      <c r="C43" s="73"/>
      <c r="D43" s="73"/>
      <c r="E43" s="73"/>
      <c r="F43" s="73"/>
      <c r="G43" s="73"/>
      <c r="H43" s="73"/>
      <c r="I43" s="73"/>
      <c r="J43" s="73"/>
      <c r="K43" s="73"/>
      <c r="L43" s="73"/>
      <c r="M43" s="75"/>
      <c r="N43" s="173"/>
      <c r="O43" s="79"/>
      <c r="P43" s="42"/>
      <c r="Q43" s="42"/>
      <c r="R43" s="42"/>
      <c r="S43" s="42"/>
      <c r="T43" s="42"/>
      <c r="U43" s="42"/>
      <c r="V43" s="42"/>
      <c r="W43" s="42"/>
      <c r="X43" s="42"/>
      <c r="Y43" s="42"/>
      <c r="Z43" s="42"/>
    </row>
    <row r="44" ht="4.5" customHeight="1">
      <c r="A44" s="174"/>
      <c r="B44" s="100"/>
      <c r="C44" s="100"/>
      <c r="D44" s="100"/>
      <c r="E44" s="100"/>
      <c r="F44" s="100"/>
      <c r="G44" s="100"/>
      <c r="H44" s="100"/>
      <c r="I44" s="100"/>
      <c r="J44" s="100"/>
      <c r="K44" s="100"/>
      <c r="L44" s="100"/>
      <c r="M44" s="100"/>
      <c r="N44" s="100"/>
      <c r="O44" s="175"/>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117" t="s">
        <v>87</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117" t="s">
        <v>137</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117" t="s">
        <v>138</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117" t="s">
        <v>139</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117" t="s">
        <v>140</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117" t="s">
        <v>141</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117" t="s">
        <v>142</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117" t="s">
        <v>143</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117" t="s">
        <v>144</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117" t="s">
        <v>145</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117" t="s">
        <v>146</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117" t="s">
        <v>147</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117" t="s">
        <v>148</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77" t="s">
        <v>53</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77" t="s">
        <v>53</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5">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40:M40"/>
    <mergeCell ref="A41:M41"/>
    <mergeCell ref="N41:O41"/>
    <mergeCell ref="A42:M42"/>
    <mergeCell ref="N42:O42"/>
    <mergeCell ref="A43:M43"/>
    <mergeCell ref="N43:O43"/>
    <mergeCell ref="A44:O44"/>
    <mergeCell ref="A37:M37"/>
    <mergeCell ref="N37:O37"/>
    <mergeCell ref="A38:M38"/>
    <mergeCell ref="N38:O38"/>
    <mergeCell ref="A39:M39"/>
    <mergeCell ref="N39:O39"/>
    <mergeCell ref="N40:O40"/>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33:M33"/>
    <mergeCell ref="N33:O33"/>
    <mergeCell ref="A34:M34"/>
    <mergeCell ref="N34:O34"/>
    <mergeCell ref="A35:M35"/>
    <mergeCell ref="N35:O35"/>
    <mergeCell ref="N36:O36"/>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8" orientation="portrait"/>
  <headerFooter>
    <oddFooter>&amp;RDiseñado por: Wilson Andrade González</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5.0" customHeight="1">
      <c r="A1" s="36"/>
      <c r="B1" s="38"/>
      <c r="C1" s="38"/>
      <c r="D1" s="39" t="s">
        <v>0</v>
      </c>
      <c r="E1" s="38"/>
      <c r="F1" s="38"/>
      <c r="G1" s="38"/>
      <c r="H1" s="38"/>
      <c r="I1" s="38"/>
      <c r="J1" s="38"/>
      <c r="K1" s="38"/>
      <c r="L1" s="38"/>
      <c r="M1" s="38"/>
      <c r="N1" s="38"/>
      <c r="O1" s="40"/>
      <c r="P1" s="42"/>
      <c r="Q1" s="42"/>
      <c r="R1" s="42"/>
      <c r="S1" s="42"/>
      <c r="T1" s="42"/>
      <c r="U1" s="42"/>
      <c r="V1" s="42"/>
      <c r="W1" s="42"/>
      <c r="X1" s="42"/>
      <c r="Y1" s="42"/>
      <c r="Z1" s="42"/>
    </row>
    <row r="2" ht="12.0" customHeight="1">
      <c r="A2" s="43"/>
      <c r="D2" s="44" t="s">
        <v>37</v>
      </c>
      <c r="O2" s="46"/>
      <c r="P2" s="42"/>
      <c r="Q2" s="42"/>
      <c r="R2" s="42"/>
      <c r="S2" s="42"/>
      <c r="T2" s="42"/>
      <c r="U2" s="42"/>
      <c r="V2" s="42"/>
      <c r="W2" s="42"/>
      <c r="X2" s="42"/>
      <c r="Y2" s="42"/>
      <c r="Z2" s="42"/>
    </row>
    <row r="3" ht="17.25" customHeight="1">
      <c r="A3" s="43"/>
      <c r="D3" s="48" t="s">
        <v>44</v>
      </c>
      <c r="O3" s="46"/>
      <c r="P3" s="42"/>
      <c r="Q3" s="42"/>
      <c r="R3" s="42"/>
      <c r="S3" s="42"/>
      <c r="T3" s="42"/>
      <c r="U3" s="42"/>
      <c r="V3" s="42"/>
      <c r="W3" s="42"/>
      <c r="X3" s="42"/>
      <c r="Y3" s="42"/>
      <c r="Z3" s="42"/>
    </row>
    <row r="4" ht="14.25" customHeight="1">
      <c r="A4" s="49"/>
      <c r="B4" s="50"/>
      <c r="C4" s="50"/>
      <c r="D4" s="51" t="s">
        <v>3</v>
      </c>
      <c r="E4" s="50"/>
      <c r="F4" s="50"/>
      <c r="G4" s="50"/>
      <c r="H4" s="50"/>
      <c r="I4" s="50"/>
      <c r="J4" s="50"/>
      <c r="K4" s="50"/>
      <c r="L4" s="50"/>
      <c r="M4" s="50"/>
      <c r="N4" s="50"/>
      <c r="O4" s="52"/>
      <c r="P4" s="42"/>
      <c r="Q4" s="42"/>
      <c r="R4" s="42"/>
      <c r="S4" s="42"/>
      <c r="T4" s="42"/>
      <c r="U4" s="42"/>
      <c r="V4" s="42"/>
      <c r="W4" s="42"/>
      <c r="X4" s="42"/>
      <c r="Y4" s="42"/>
      <c r="Z4" s="42"/>
    </row>
    <row r="5" ht="13.5" customHeight="1">
      <c r="A5" s="53" t="s">
        <v>42</v>
      </c>
      <c r="B5" s="54"/>
      <c r="C5" s="54"/>
      <c r="D5" s="54"/>
      <c r="E5" s="55"/>
      <c r="F5" s="56" t="str">
        <f>'SET-G. Proyectos'!J5</f>
        <v>GESTIÓN DE PROYECTOS</v>
      </c>
      <c r="G5" s="54"/>
      <c r="H5" s="54"/>
      <c r="I5" s="54"/>
      <c r="J5" s="54"/>
      <c r="K5" s="54"/>
      <c r="L5" s="54"/>
      <c r="M5" s="54"/>
      <c r="N5" s="54"/>
      <c r="O5" s="57"/>
      <c r="P5" s="42"/>
      <c r="Q5" s="42"/>
      <c r="R5" s="42"/>
      <c r="S5" s="42"/>
      <c r="T5" s="42"/>
      <c r="U5" s="42"/>
      <c r="V5" s="42"/>
      <c r="W5" s="42"/>
      <c r="X5" s="42"/>
      <c r="Y5" s="42"/>
      <c r="Z5" s="42"/>
    </row>
    <row r="6" ht="15.75" customHeight="1">
      <c r="A6" s="58" t="s">
        <v>6</v>
      </c>
      <c r="B6" s="59"/>
      <c r="C6" s="59"/>
      <c r="D6" s="59"/>
      <c r="E6" s="60"/>
      <c r="F6" s="61" t="str">
        <f>'SET-G. Proyectos'!$B10</f>
        <v>Nivel de ejecución de proyectos viabilizados en agua potable y saneamiento basico</v>
      </c>
      <c r="G6" s="59"/>
      <c r="H6" s="59"/>
      <c r="I6" s="59"/>
      <c r="J6" s="59"/>
      <c r="K6" s="59"/>
      <c r="L6" s="59"/>
      <c r="M6" s="59"/>
      <c r="N6" s="59"/>
      <c r="O6" s="63"/>
      <c r="P6" s="42"/>
      <c r="Q6" s="42"/>
      <c r="R6" s="42"/>
      <c r="S6" s="42"/>
      <c r="T6" s="42"/>
      <c r="U6" s="42"/>
      <c r="V6" s="42"/>
      <c r="W6" s="42"/>
      <c r="X6" s="42"/>
      <c r="Y6" s="42"/>
      <c r="Z6" s="42"/>
    </row>
    <row r="7" ht="15.75" customHeight="1">
      <c r="A7" s="58" t="s">
        <v>45</v>
      </c>
      <c r="B7" s="59"/>
      <c r="C7" s="59"/>
      <c r="D7" s="59"/>
      <c r="E7" s="60"/>
      <c r="F7" s="68" t="str">
        <f>'SET-G. Proyectos'!F10</f>
        <v>Eficiencia </v>
      </c>
      <c r="G7" s="59"/>
      <c r="H7" s="59"/>
      <c r="I7" s="59"/>
      <c r="J7" s="59"/>
      <c r="K7" s="59"/>
      <c r="L7" s="59"/>
      <c r="M7" s="59"/>
      <c r="N7" s="59"/>
      <c r="O7" s="63"/>
      <c r="P7" s="42"/>
      <c r="Q7" s="42"/>
      <c r="R7" s="42"/>
      <c r="S7" s="42"/>
      <c r="T7" s="42"/>
      <c r="U7" s="42"/>
      <c r="V7" s="42"/>
      <c r="W7" s="42"/>
      <c r="X7" s="42"/>
      <c r="Y7" s="42"/>
      <c r="Z7" s="42"/>
    </row>
    <row r="8" ht="17.25" customHeight="1">
      <c r="A8" s="71" t="s">
        <v>55</v>
      </c>
      <c r="B8" s="73"/>
      <c r="C8" s="73"/>
      <c r="D8" s="73"/>
      <c r="E8" s="75"/>
      <c r="F8" s="77" t="s">
        <v>56</v>
      </c>
      <c r="G8" s="78" t="str">
        <f>'SET-G. Proyectos'!A10</f>
        <v>IN03</v>
      </c>
      <c r="H8" s="73"/>
      <c r="I8" s="73"/>
      <c r="J8" s="73"/>
      <c r="K8" s="73"/>
      <c r="L8" s="73"/>
      <c r="M8" s="73"/>
      <c r="N8" s="73"/>
      <c r="O8" s="79"/>
      <c r="P8" s="42"/>
      <c r="Q8" s="42"/>
      <c r="R8" s="42"/>
      <c r="S8" s="42"/>
      <c r="T8" s="42"/>
      <c r="U8" s="42"/>
      <c r="V8" s="42"/>
      <c r="W8" s="42"/>
      <c r="X8" s="42"/>
      <c r="Y8" s="42"/>
      <c r="Z8" s="42"/>
    </row>
    <row r="9" ht="12.75" customHeight="1">
      <c r="A9" s="80" t="s">
        <v>57</v>
      </c>
      <c r="B9" s="38"/>
      <c r="C9" s="38"/>
      <c r="D9" s="81"/>
      <c r="E9" s="82" t="s">
        <v>58</v>
      </c>
      <c r="F9" s="83" t="s">
        <v>62</v>
      </c>
      <c r="G9" s="81"/>
      <c r="H9" s="82" t="s">
        <v>64</v>
      </c>
      <c r="I9" s="82" t="s">
        <v>67</v>
      </c>
      <c r="J9" s="83" t="s">
        <v>69</v>
      </c>
      <c r="K9" s="81"/>
      <c r="L9" s="84" t="s">
        <v>70</v>
      </c>
      <c r="M9" s="54"/>
      <c r="N9" s="54"/>
      <c r="O9" s="57"/>
      <c r="P9" s="42"/>
      <c r="Q9" s="42"/>
      <c r="R9" s="42"/>
      <c r="S9" s="42"/>
      <c r="T9" s="42"/>
      <c r="U9" s="42"/>
      <c r="V9" s="42"/>
      <c r="W9" s="42"/>
      <c r="X9" s="42"/>
      <c r="Y9" s="42"/>
      <c r="Z9" s="42"/>
    </row>
    <row r="10" ht="46.5" customHeight="1">
      <c r="A10" s="85"/>
      <c r="B10" s="86"/>
      <c r="C10" s="86"/>
      <c r="D10" s="87"/>
      <c r="E10" s="88"/>
      <c r="F10" s="89"/>
      <c r="G10" s="87"/>
      <c r="H10" s="88"/>
      <c r="I10" s="88"/>
      <c r="J10" s="89"/>
      <c r="K10" s="87"/>
      <c r="L10" s="90" t="s">
        <v>71</v>
      </c>
      <c r="M10" s="60"/>
      <c r="N10" s="90" t="s">
        <v>72</v>
      </c>
      <c r="O10" s="63"/>
      <c r="P10" s="42"/>
      <c r="Q10" s="42"/>
      <c r="R10" s="42"/>
      <c r="S10" s="42"/>
      <c r="T10" s="42"/>
      <c r="U10" s="42"/>
      <c r="V10" s="42"/>
      <c r="W10" s="42"/>
      <c r="X10" s="42"/>
      <c r="Y10" s="42"/>
      <c r="Z10" s="42"/>
    </row>
    <row r="11" ht="48.75" customHeight="1">
      <c r="A11" s="91" t="str">
        <f>'SET-G. Proyectos'!$C10</f>
        <v>Determinar el margen de concreción de los proyectos viabilizados por Aguas del Huila, para el sector de agua potable y saneamiento basico..</v>
      </c>
      <c r="B11" s="73"/>
      <c r="C11" s="73"/>
      <c r="D11" s="75"/>
      <c r="E11" s="92" t="s">
        <v>79</v>
      </c>
      <c r="F11" s="93" t="str">
        <f>'SET-G. Proyectos'!$D10</f>
        <v>Número de proyectos presentados viabilizados / Número de proyectos presentados Aguas del Huilas*100</v>
      </c>
      <c r="G11" s="75"/>
      <c r="H11" s="94">
        <v>0.5</v>
      </c>
      <c r="I11" s="95" t="str">
        <f>'SET-G. Proyectos'!$E10</f>
        <v>Semestral</v>
      </c>
      <c r="J11" s="97" t="s">
        <v>87</v>
      </c>
      <c r="K11" s="73"/>
      <c r="L11" s="73"/>
      <c r="M11" s="73"/>
      <c r="N11" s="73"/>
      <c r="O11" s="79"/>
      <c r="P11" s="42"/>
      <c r="Q11" s="42"/>
      <c r="R11" s="42"/>
      <c r="S11" s="42"/>
      <c r="T11" s="42"/>
      <c r="U11" s="42"/>
      <c r="V11" s="42"/>
      <c r="W11" s="42"/>
      <c r="X11" s="42"/>
      <c r="Y11" s="42"/>
      <c r="Z11" s="42"/>
    </row>
    <row r="12" ht="13.5" customHeight="1">
      <c r="A12" s="99" t="s">
        <v>88</v>
      </c>
      <c r="B12" s="100"/>
      <c r="C12" s="100"/>
      <c r="D12" s="100"/>
      <c r="E12" s="100"/>
      <c r="F12" s="100"/>
      <c r="G12" s="100"/>
      <c r="H12" s="100"/>
      <c r="I12" s="100"/>
      <c r="J12" s="100"/>
      <c r="K12" s="100"/>
      <c r="L12" s="100"/>
      <c r="M12" s="100"/>
      <c r="N12" s="100"/>
      <c r="O12" s="101"/>
      <c r="P12" s="42"/>
      <c r="Q12" s="42"/>
      <c r="R12" s="42"/>
      <c r="S12" s="42"/>
      <c r="T12" s="42"/>
      <c r="U12" s="42"/>
      <c r="V12" s="42"/>
      <c r="W12" s="42"/>
      <c r="X12" s="42"/>
      <c r="Y12" s="42"/>
      <c r="Z12" s="42"/>
    </row>
    <row r="13" ht="20.25" customHeight="1">
      <c r="A13" s="102" t="s">
        <v>89</v>
      </c>
      <c r="B13" s="50"/>
      <c r="C13" s="50"/>
      <c r="D13" s="50"/>
      <c r="E13" s="50"/>
      <c r="F13" s="50"/>
      <c r="G13" s="50"/>
      <c r="H13" s="50"/>
      <c r="I13" s="50"/>
      <c r="J13" s="50"/>
      <c r="K13" s="50"/>
      <c r="L13" s="50"/>
      <c r="M13" s="50"/>
      <c r="N13" s="50"/>
      <c r="O13" s="52"/>
      <c r="P13" s="42"/>
      <c r="Q13" s="42"/>
      <c r="R13" s="42"/>
      <c r="S13" s="42"/>
      <c r="T13" s="42"/>
      <c r="U13" s="42"/>
      <c r="V13" s="42"/>
      <c r="W13" s="42"/>
      <c r="X13" s="42"/>
      <c r="Y13" s="42"/>
      <c r="Z13" s="42"/>
    </row>
    <row r="14" ht="15.0" customHeight="1">
      <c r="A14" s="103" t="s">
        <v>90</v>
      </c>
      <c r="B14" s="104"/>
      <c r="C14" s="104"/>
      <c r="D14" s="104"/>
      <c r="E14" s="104"/>
      <c r="F14" s="104"/>
      <c r="G14" s="104"/>
      <c r="H14" s="104"/>
      <c r="I14" s="104"/>
      <c r="J14" s="104"/>
      <c r="K14" s="104"/>
      <c r="L14" s="104"/>
      <c r="M14" s="104"/>
      <c r="N14" s="104"/>
      <c r="O14" s="105"/>
      <c r="P14" s="42"/>
      <c r="Q14" s="42"/>
      <c r="R14" s="42"/>
      <c r="S14" s="42"/>
      <c r="T14" s="42"/>
      <c r="U14" s="42"/>
      <c r="V14" s="106"/>
      <c r="W14" s="108"/>
      <c r="X14" s="108"/>
      <c r="Y14" s="42"/>
      <c r="Z14" s="42"/>
    </row>
    <row r="15" ht="16.5" customHeight="1">
      <c r="A15" s="110" t="s">
        <v>91</v>
      </c>
      <c r="B15" s="54"/>
      <c r="C15" s="54"/>
      <c r="D15" s="54"/>
      <c r="E15" s="54"/>
      <c r="F15" s="54"/>
      <c r="G15" s="54"/>
      <c r="H15" s="54"/>
      <c r="I15" s="54"/>
      <c r="J15" s="54"/>
      <c r="K15" s="54"/>
      <c r="L15" s="54"/>
      <c r="M15" s="54"/>
      <c r="N15" s="54"/>
      <c r="O15" s="57"/>
      <c r="P15" s="42"/>
      <c r="Q15" s="42"/>
      <c r="R15" s="42"/>
      <c r="S15" s="42"/>
      <c r="T15" s="42"/>
      <c r="U15" s="42"/>
      <c r="V15" s="106"/>
      <c r="W15" s="112"/>
      <c r="X15" s="112"/>
      <c r="Y15" s="42"/>
      <c r="Z15" s="42"/>
    </row>
    <row r="16" ht="16.5" customHeight="1">
      <c r="A16" s="113" t="s">
        <v>92</v>
      </c>
      <c r="B16" s="60"/>
      <c r="C16" s="114" t="s">
        <v>19</v>
      </c>
      <c r="D16" s="114" t="s">
        <v>20</v>
      </c>
      <c r="E16" s="114" t="s">
        <v>21</v>
      </c>
      <c r="F16" s="114" t="s">
        <v>22</v>
      </c>
      <c r="G16" s="114" t="s">
        <v>23</v>
      </c>
      <c r="H16" s="114" t="s">
        <v>24</v>
      </c>
      <c r="I16" s="114" t="s">
        <v>25</v>
      </c>
      <c r="J16" s="114" t="s">
        <v>26</v>
      </c>
      <c r="K16" s="114" t="s">
        <v>27</v>
      </c>
      <c r="L16" s="114" t="s">
        <v>28</v>
      </c>
      <c r="M16" s="114" t="s">
        <v>29</v>
      </c>
      <c r="N16" s="114" t="s">
        <v>30</v>
      </c>
      <c r="O16" s="118" t="s">
        <v>95</v>
      </c>
      <c r="P16" s="42"/>
      <c r="Q16" s="42"/>
      <c r="R16" s="42"/>
      <c r="S16" s="42"/>
      <c r="T16" s="42"/>
      <c r="U16" s="42"/>
      <c r="V16" s="106"/>
      <c r="W16" s="112"/>
      <c r="X16" s="112"/>
      <c r="Y16" s="42"/>
      <c r="Z16" s="42"/>
    </row>
    <row r="17" ht="16.5" customHeight="1">
      <c r="A17" s="120" t="s">
        <v>12</v>
      </c>
      <c r="B17" s="60"/>
      <c r="C17" s="125">
        <v>0.1</v>
      </c>
      <c r="D17" s="125">
        <v>0.1</v>
      </c>
      <c r="E17" s="125">
        <v>0.1</v>
      </c>
      <c r="F17" s="125">
        <v>0.1</v>
      </c>
      <c r="G17" s="125">
        <v>0.1</v>
      </c>
      <c r="H17" s="125">
        <v>0.1</v>
      </c>
      <c r="I17" s="125">
        <v>0.1</v>
      </c>
      <c r="J17" s="125">
        <v>0.1</v>
      </c>
      <c r="K17" s="125">
        <v>0.1</v>
      </c>
      <c r="L17" s="125">
        <v>0.1</v>
      </c>
      <c r="M17" s="125">
        <v>0.1</v>
      </c>
      <c r="N17" s="125">
        <v>0.1</v>
      </c>
      <c r="O17" s="128">
        <f>'SET-G. Proyectos'!J10</f>
        <v>0.1</v>
      </c>
      <c r="P17" s="42"/>
      <c r="Q17" s="42"/>
      <c r="R17" s="42"/>
      <c r="S17" s="42"/>
      <c r="T17" s="42"/>
      <c r="U17" s="42"/>
      <c r="V17" s="106"/>
      <c r="W17" s="112"/>
      <c r="X17" s="112"/>
      <c r="Y17" s="42"/>
      <c r="Z17" s="42"/>
    </row>
    <row r="18" ht="17.25" customHeight="1">
      <c r="A18" s="120" t="s">
        <v>113</v>
      </c>
      <c r="B18" s="60"/>
      <c r="C18" s="125">
        <v>0.5</v>
      </c>
      <c r="D18" s="125">
        <v>0.5</v>
      </c>
      <c r="E18" s="125">
        <v>0.5</v>
      </c>
      <c r="F18" s="125">
        <v>0.5</v>
      </c>
      <c r="G18" s="125">
        <v>0.5</v>
      </c>
      <c r="H18" s="125">
        <v>0.5</v>
      </c>
      <c r="I18" s="125">
        <v>0.5</v>
      </c>
      <c r="J18" s="125">
        <v>0.5</v>
      </c>
      <c r="K18" s="125">
        <v>0.5</v>
      </c>
      <c r="L18" s="125">
        <v>0.5</v>
      </c>
      <c r="M18" s="125">
        <v>0.5</v>
      </c>
      <c r="N18" s="125">
        <v>0.5</v>
      </c>
      <c r="O18" s="128">
        <f>'SET-G. Proyectos'!K10</f>
        <v>0.5</v>
      </c>
      <c r="P18" s="42"/>
      <c r="Q18" s="42"/>
      <c r="R18" s="42"/>
      <c r="S18" s="42"/>
      <c r="T18" s="42"/>
      <c r="U18" s="42"/>
      <c r="V18" s="106"/>
      <c r="W18" s="112"/>
      <c r="X18" s="112"/>
      <c r="Y18" s="42"/>
      <c r="Z18" s="42"/>
    </row>
    <row r="19" ht="17.25" customHeight="1">
      <c r="A19" s="129" t="s">
        <v>114</v>
      </c>
      <c r="B19" s="60"/>
      <c r="C19" s="132" t="str">
        <f t="shared" ref="C19:O19" si="1">IF((C20),C20/C21,"-")</f>
        <v>-</v>
      </c>
      <c r="D19" s="132" t="str">
        <f t="shared" si="1"/>
        <v>-</v>
      </c>
      <c r="E19" s="132">
        <f t="shared" si="1"/>
        <v>1</v>
      </c>
      <c r="F19" s="132" t="str">
        <f t="shared" si="1"/>
        <v>-</v>
      </c>
      <c r="G19" s="132" t="str">
        <f t="shared" si="1"/>
        <v>-</v>
      </c>
      <c r="H19" s="132">
        <f t="shared" si="1"/>
        <v>1</v>
      </c>
      <c r="I19" s="132" t="str">
        <f t="shared" si="1"/>
        <v>-</v>
      </c>
      <c r="J19" s="132" t="str">
        <f t="shared" si="1"/>
        <v>-</v>
      </c>
      <c r="K19" s="132" t="str">
        <f t="shared" si="1"/>
        <v>-</v>
      </c>
      <c r="L19" s="132" t="str">
        <f t="shared" si="1"/>
        <v>-</v>
      </c>
      <c r="M19" s="132" t="str">
        <f t="shared" si="1"/>
        <v>-</v>
      </c>
      <c r="N19" s="132" t="str">
        <f t="shared" si="1"/>
        <v>-</v>
      </c>
      <c r="O19" s="132">
        <f t="shared" si="1"/>
        <v>1</v>
      </c>
      <c r="P19" s="42"/>
      <c r="Q19" s="42"/>
      <c r="R19" s="42"/>
      <c r="S19" s="42"/>
      <c r="T19" s="42"/>
      <c r="U19" s="42"/>
      <c r="V19" s="106"/>
      <c r="W19" s="112"/>
      <c r="X19" s="112"/>
      <c r="Y19" s="42"/>
      <c r="Z19" s="42"/>
    </row>
    <row r="20" ht="15.75" customHeight="1">
      <c r="A20" s="135" t="s">
        <v>115</v>
      </c>
      <c r="B20" s="136" t="s">
        <v>118</v>
      </c>
      <c r="C20" s="141"/>
      <c r="D20" s="141"/>
      <c r="E20" s="141">
        <v>13.0</v>
      </c>
      <c r="F20" s="141"/>
      <c r="G20" s="141"/>
      <c r="H20" s="141">
        <v>2.0</v>
      </c>
      <c r="I20" s="141"/>
      <c r="J20" s="141"/>
      <c r="K20" s="141"/>
      <c r="L20" s="141"/>
      <c r="M20" s="141"/>
      <c r="N20" s="141"/>
      <c r="O20" s="139">
        <f t="shared" ref="O20:O21" si="2">MAX(C20:N20)</f>
        <v>13</v>
      </c>
      <c r="P20" s="42"/>
      <c r="Q20" s="42"/>
      <c r="R20" s="42"/>
      <c r="S20" s="42"/>
      <c r="T20" s="42"/>
      <c r="U20" s="42"/>
      <c r="V20" s="106"/>
      <c r="W20" s="112"/>
      <c r="X20" s="112"/>
      <c r="Y20" s="42"/>
      <c r="Z20" s="42"/>
    </row>
    <row r="21" ht="15.0" customHeight="1">
      <c r="A21" s="140"/>
      <c r="B21" s="136" t="s">
        <v>121</v>
      </c>
      <c r="C21" s="141"/>
      <c r="D21" s="141"/>
      <c r="E21" s="141">
        <v>13.0</v>
      </c>
      <c r="F21" s="141"/>
      <c r="G21" s="141"/>
      <c r="H21" s="141">
        <v>2.0</v>
      </c>
      <c r="I21" s="141"/>
      <c r="J21" s="141"/>
      <c r="K21" s="141"/>
      <c r="L21" s="141"/>
      <c r="M21" s="141"/>
      <c r="N21" s="141"/>
      <c r="O21" s="139">
        <f t="shared" si="2"/>
        <v>13</v>
      </c>
      <c r="P21" s="42"/>
      <c r="Q21" s="42"/>
      <c r="R21" s="42"/>
      <c r="S21" s="42"/>
      <c r="T21" s="42"/>
      <c r="U21" s="42"/>
      <c r="V21" s="106"/>
      <c r="W21" s="112"/>
      <c r="X21" s="112"/>
      <c r="Y21" s="42"/>
      <c r="Z21" s="42"/>
    </row>
    <row r="22" ht="17.25" customHeight="1">
      <c r="A22" s="140"/>
      <c r="B22" s="143"/>
      <c r="C22" s="137"/>
      <c r="D22" s="137"/>
      <c r="E22" s="137"/>
      <c r="F22" s="137"/>
      <c r="G22" s="137"/>
      <c r="H22" s="137"/>
      <c r="I22" s="137"/>
      <c r="J22" s="137"/>
      <c r="K22" s="137"/>
      <c r="L22" s="137"/>
      <c r="M22" s="137"/>
      <c r="N22" s="137"/>
      <c r="O22" s="142"/>
      <c r="P22" s="42"/>
      <c r="Q22" s="42"/>
      <c r="R22" s="42"/>
      <c r="S22" s="42"/>
      <c r="T22" s="42"/>
      <c r="U22" s="42"/>
      <c r="V22" s="106"/>
      <c r="W22" s="112"/>
      <c r="X22" s="112"/>
      <c r="Y22" s="42"/>
      <c r="Z22" s="42"/>
    </row>
    <row r="23" ht="18.0" customHeight="1">
      <c r="A23" s="144"/>
      <c r="B23" s="146" t="s">
        <v>122</v>
      </c>
      <c r="C23" s="147"/>
      <c r="D23" s="147"/>
      <c r="E23" s="147"/>
      <c r="F23" s="147"/>
      <c r="G23" s="147"/>
      <c r="H23" s="147"/>
      <c r="I23" s="147"/>
      <c r="J23" s="147"/>
      <c r="K23" s="147"/>
      <c r="L23" s="147"/>
      <c r="M23" s="147"/>
      <c r="N23" s="147"/>
      <c r="O23" s="148"/>
      <c r="P23" s="42"/>
      <c r="Q23" s="42"/>
      <c r="R23" s="42"/>
      <c r="S23" s="42"/>
      <c r="T23" s="42"/>
      <c r="U23" s="42"/>
      <c r="V23" s="106"/>
      <c r="W23" s="112"/>
      <c r="X23" s="112"/>
      <c r="Y23" s="42"/>
      <c r="Z23" s="42"/>
    </row>
    <row r="24" ht="33.0" customHeight="1">
      <c r="A24" s="149" t="s">
        <v>123</v>
      </c>
      <c r="B24" s="38"/>
      <c r="C24" s="81"/>
      <c r="D24" s="153" t="str">
        <f>'SET-G. Proyectos'!$G10</f>
        <v>Entre 80% y 100%</v>
      </c>
      <c r="E24" s="151"/>
      <c r="F24" s="151"/>
      <c r="G24" s="152"/>
      <c r="H24" s="153" t="str">
        <f>'SET-G. Proyectos'!$H10</f>
        <v>Entre 60% y 79%</v>
      </c>
      <c r="I24" s="151"/>
      <c r="J24" s="151"/>
      <c r="K24" s="152"/>
      <c r="L24" s="153" t="str">
        <f>'SET-G. Proyectos'!$I10</f>
        <v>Menor al 60%</v>
      </c>
      <c r="M24" s="151"/>
      <c r="N24" s="151"/>
      <c r="O24" s="152"/>
      <c r="P24" s="42"/>
      <c r="Q24" s="42"/>
      <c r="R24" s="42"/>
      <c r="S24" s="42"/>
      <c r="T24" s="42"/>
      <c r="U24" s="42"/>
      <c r="V24" s="106"/>
      <c r="W24" s="112"/>
      <c r="X24" s="112"/>
      <c r="Y24" s="42"/>
      <c r="Z24" s="42"/>
    </row>
    <row r="25" ht="33.0" customHeight="1">
      <c r="A25" s="49"/>
      <c r="B25" s="50"/>
      <c r="C25" s="154"/>
      <c r="D25" s="155" t="s">
        <v>15</v>
      </c>
      <c r="E25" s="156"/>
      <c r="F25" s="156"/>
      <c r="G25" s="157"/>
      <c r="H25" s="158" t="s">
        <v>16</v>
      </c>
      <c r="I25" s="156"/>
      <c r="J25" s="156"/>
      <c r="K25" s="157"/>
      <c r="L25" s="159" t="s">
        <v>17</v>
      </c>
      <c r="M25" s="156"/>
      <c r="N25" s="156"/>
      <c r="O25" s="160"/>
      <c r="P25" s="42"/>
      <c r="Q25" s="42"/>
      <c r="R25" s="42"/>
      <c r="S25" s="42"/>
      <c r="T25" s="42"/>
      <c r="U25" s="42"/>
      <c r="V25" s="106"/>
      <c r="W25" s="112"/>
      <c r="X25" s="112"/>
      <c r="Y25" s="42"/>
      <c r="Z25" s="42"/>
    </row>
    <row r="26" ht="15.75" customHeight="1">
      <c r="A26" s="161" t="s">
        <v>124</v>
      </c>
      <c r="B26" s="156"/>
      <c r="C26" s="156"/>
      <c r="D26" s="156"/>
      <c r="E26" s="156"/>
      <c r="F26" s="156"/>
      <c r="G26" s="156"/>
      <c r="H26" s="156"/>
      <c r="I26" s="156"/>
      <c r="J26" s="156"/>
      <c r="K26" s="156"/>
      <c r="L26" s="156"/>
      <c r="M26" s="156"/>
      <c r="N26" s="156"/>
      <c r="O26" s="160"/>
      <c r="P26" s="42"/>
      <c r="Q26" s="42"/>
      <c r="R26" s="42"/>
      <c r="S26" s="42"/>
      <c r="T26" s="42"/>
      <c r="U26" s="42"/>
      <c r="V26" s="106"/>
      <c r="W26" s="112"/>
      <c r="X26" s="112"/>
      <c r="Y26" s="42"/>
      <c r="Z26" s="42"/>
    </row>
    <row r="27" ht="264.75" customHeight="1">
      <c r="A27" s="163"/>
      <c r="B27" s="100"/>
      <c r="C27" s="100"/>
      <c r="D27" s="100"/>
      <c r="E27" s="100"/>
      <c r="F27" s="100"/>
      <c r="G27" s="100"/>
      <c r="H27" s="100"/>
      <c r="I27" s="100"/>
      <c r="J27" s="100"/>
      <c r="K27" s="100"/>
      <c r="L27" s="100"/>
      <c r="M27" s="100"/>
      <c r="N27" s="100"/>
      <c r="O27" s="101"/>
      <c r="P27" s="42"/>
      <c r="Q27" s="42"/>
      <c r="R27" s="42"/>
      <c r="S27" s="42"/>
      <c r="T27" s="42"/>
      <c r="U27" s="42"/>
      <c r="V27" s="106"/>
      <c r="W27" s="42"/>
      <c r="X27" s="42"/>
      <c r="Y27" s="42"/>
      <c r="Z27" s="42"/>
    </row>
    <row r="28" ht="15.0" customHeight="1">
      <c r="A28" s="164" t="s">
        <v>127</v>
      </c>
      <c r="B28" s="54"/>
      <c r="C28" s="54"/>
      <c r="D28" s="54"/>
      <c r="E28" s="54"/>
      <c r="F28" s="54"/>
      <c r="G28" s="54"/>
      <c r="H28" s="54"/>
      <c r="I28" s="54"/>
      <c r="J28" s="54"/>
      <c r="K28" s="54"/>
      <c r="L28" s="54"/>
      <c r="M28" s="55"/>
      <c r="N28" s="165" t="s">
        <v>126</v>
      </c>
      <c r="O28" s="57"/>
      <c r="P28" s="42"/>
      <c r="Q28" s="42"/>
      <c r="R28" s="42"/>
      <c r="S28" s="42"/>
      <c r="T28" s="42"/>
      <c r="U28" s="42"/>
      <c r="V28" s="42"/>
      <c r="W28" s="42"/>
      <c r="X28" s="42"/>
      <c r="Y28" s="42"/>
      <c r="Z28" s="42"/>
    </row>
    <row r="29" ht="21.75" customHeight="1">
      <c r="A29" s="166"/>
      <c r="B29" s="59"/>
      <c r="C29" s="59"/>
      <c r="D29" s="59"/>
      <c r="E29" s="59"/>
      <c r="F29" s="59"/>
      <c r="G29" s="59"/>
      <c r="H29" s="59"/>
      <c r="I29" s="59"/>
      <c r="J29" s="59"/>
      <c r="K29" s="59"/>
      <c r="L29" s="59"/>
      <c r="M29" s="60"/>
      <c r="N29" s="167">
        <v>46023.0</v>
      </c>
      <c r="O29" s="63"/>
      <c r="P29" s="42"/>
      <c r="Q29" s="42"/>
      <c r="R29" s="42"/>
      <c r="S29" s="42"/>
      <c r="T29" s="42"/>
      <c r="U29" s="42"/>
      <c r="V29" s="42"/>
      <c r="W29" s="42"/>
      <c r="X29" s="42"/>
      <c r="Y29" s="42"/>
      <c r="Z29" s="42"/>
    </row>
    <row r="30" ht="21.75" customHeight="1">
      <c r="A30" s="166"/>
      <c r="B30" s="59"/>
      <c r="C30" s="59"/>
      <c r="D30" s="59"/>
      <c r="E30" s="59"/>
      <c r="F30" s="59"/>
      <c r="G30" s="59"/>
      <c r="H30" s="59"/>
      <c r="I30" s="59"/>
      <c r="J30" s="59"/>
      <c r="K30" s="59"/>
      <c r="L30" s="59"/>
      <c r="M30" s="60"/>
      <c r="N30" s="167">
        <v>46054.0</v>
      </c>
      <c r="O30" s="63"/>
      <c r="P30" s="42"/>
      <c r="Q30" s="42"/>
      <c r="R30" s="42"/>
      <c r="S30" s="42"/>
      <c r="T30" s="42"/>
      <c r="U30" s="42"/>
      <c r="V30" s="42"/>
      <c r="W30" s="42"/>
      <c r="X30" s="42"/>
      <c r="Y30" s="42"/>
      <c r="Z30" s="42"/>
    </row>
    <row r="31" ht="185.25" customHeight="1">
      <c r="A31" s="168" t="s">
        <v>130</v>
      </c>
      <c r="B31" s="59"/>
      <c r="C31" s="59"/>
      <c r="D31" s="59"/>
      <c r="E31" s="59"/>
      <c r="F31" s="59"/>
      <c r="G31" s="59"/>
      <c r="H31" s="59"/>
      <c r="I31" s="59"/>
      <c r="J31" s="59"/>
      <c r="K31" s="59"/>
      <c r="L31" s="59"/>
      <c r="M31" s="60"/>
      <c r="N31" s="167">
        <v>46082.0</v>
      </c>
      <c r="O31" s="63"/>
      <c r="P31" s="42"/>
      <c r="Q31" s="42"/>
      <c r="R31" s="42"/>
      <c r="S31" s="42"/>
      <c r="T31" s="42"/>
      <c r="U31" s="42"/>
      <c r="V31" s="42"/>
      <c r="W31" s="42"/>
      <c r="X31" s="42"/>
      <c r="Y31" s="42"/>
      <c r="Z31" s="42"/>
    </row>
    <row r="32" ht="21.75" customHeight="1">
      <c r="A32" s="166"/>
      <c r="B32" s="59"/>
      <c r="C32" s="59"/>
      <c r="D32" s="59"/>
      <c r="E32" s="59"/>
      <c r="F32" s="59"/>
      <c r="G32" s="59"/>
      <c r="H32" s="59"/>
      <c r="I32" s="59"/>
      <c r="J32" s="59"/>
      <c r="K32" s="59"/>
      <c r="L32" s="59"/>
      <c r="M32" s="60"/>
      <c r="N32" s="167">
        <v>46113.0</v>
      </c>
      <c r="O32" s="63"/>
      <c r="P32" s="42"/>
      <c r="Q32" s="42"/>
      <c r="R32" s="42"/>
      <c r="S32" s="42"/>
      <c r="T32" s="42"/>
      <c r="U32" s="42"/>
      <c r="V32" s="42"/>
      <c r="W32" s="42"/>
      <c r="X32" s="42"/>
      <c r="Y32" s="42"/>
      <c r="Z32" s="42"/>
    </row>
    <row r="33" ht="21.75" customHeight="1">
      <c r="A33" s="166"/>
      <c r="B33" s="59"/>
      <c r="C33" s="59"/>
      <c r="D33" s="59"/>
      <c r="E33" s="59"/>
      <c r="F33" s="59"/>
      <c r="G33" s="59"/>
      <c r="H33" s="59"/>
      <c r="I33" s="59"/>
      <c r="J33" s="59"/>
      <c r="K33" s="59"/>
      <c r="L33" s="59"/>
      <c r="M33" s="60"/>
      <c r="N33" s="167">
        <v>46143.0</v>
      </c>
      <c r="O33" s="63"/>
      <c r="P33" s="42"/>
      <c r="Q33" s="42"/>
      <c r="R33" s="42"/>
      <c r="S33" s="42"/>
      <c r="T33" s="42"/>
      <c r="U33" s="42"/>
      <c r="V33" s="42"/>
      <c r="W33" s="42"/>
      <c r="X33" s="42"/>
      <c r="Y33" s="42"/>
      <c r="Z33" s="42"/>
    </row>
    <row r="34" ht="105.0" customHeight="1">
      <c r="A34" s="170" t="s">
        <v>132</v>
      </c>
      <c r="B34" s="59"/>
      <c r="C34" s="59"/>
      <c r="D34" s="59"/>
      <c r="E34" s="59"/>
      <c r="F34" s="59"/>
      <c r="G34" s="59"/>
      <c r="H34" s="59"/>
      <c r="I34" s="59"/>
      <c r="J34" s="59"/>
      <c r="K34" s="59"/>
      <c r="L34" s="59"/>
      <c r="M34" s="60"/>
      <c r="N34" s="167">
        <v>46174.0</v>
      </c>
      <c r="O34" s="63"/>
      <c r="P34" s="42"/>
      <c r="Q34" s="42"/>
      <c r="R34" s="42"/>
      <c r="S34" s="42"/>
      <c r="T34" s="42"/>
      <c r="U34" s="42"/>
      <c r="V34" s="42"/>
      <c r="W34" s="42"/>
      <c r="X34" s="42"/>
      <c r="Y34" s="42"/>
      <c r="Z34" s="42"/>
    </row>
    <row r="35" ht="21.75" customHeight="1">
      <c r="A35" s="166"/>
      <c r="B35" s="59"/>
      <c r="C35" s="59"/>
      <c r="D35" s="59"/>
      <c r="E35" s="59"/>
      <c r="F35" s="59"/>
      <c r="G35" s="59"/>
      <c r="H35" s="59"/>
      <c r="I35" s="59"/>
      <c r="J35" s="59"/>
      <c r="K35" s="59"/>
      <c r="L35" s="59"/>
      <c r="M35" s="60"/>
      <c r="N35" s="167">
        <v>46204.0</v>
      </c>
      <c r="O35" s="63"/>
      <c r="P35" s="42"/>
      <c r="Q35" s="42"/>
      <c r="R35" s="42"/>
      <c r="S35" s="42"/>
      <c r="T35" s="42"/>
      <c r="U35" s="42"/>
      <c r="V35" s="42"/>
      <c r="W35" s="42"/>
      <c r="X35" s="42"/>
      <c r="Y35" s="42"/>
      <c r="Z35" s="42"/>
    </row>
    <row r="36" ht="21.75" customHeight="1">
      <c r="A36" s="166"/>
      <c r="B36" s="59"/>
      <c r="C36" s="59"/>
      <c r="D36" s="59"/>
      <c r="E36" s="59"/>
      <c r="F36" s="59"/>
      <c r="G36" s="59"/>
      <c r="H36" s="59"/>
      <c r="I36" s="59"/>
      <c r="J36" s="59"/>
      <c r="K36" s="59"/>
      <c r="L36" s="59"/>
      <c r="M36" s="60"/>
      <c r="N36" s="167">
        <v>46235.0</v>
      </c>
      <c r="O36" s="63"/>
      <c r="P36" s="42"/>
      <c r="Q36" s="42"/>
      <c r="R36" s="42"/>
      <c r="S36" s="42"/>
      <c r="T36" s="42"/>
      <c r="U36" s="42"/>
      <c r="V36" s="42"/>
      <c r="W36" s="42"/>
      <c r="X36" s="42"/>
      <c r="Y36" s="42"/>
      <c r="Z36" s="42"/>
    </row>
    <row r="37" ht="21.75" customHeight="1">
      <c r="A37" s="166"/>
      <c r="B37" s="59"/>
      <c r="C37" s="59"/>
      <c r="D37" s="59"/>
      <c r="E37" s="59"/>
      <c r="F37" s="59"/>
      <c r="G37" s="59"/>
      <c r="H37" s="59"/>
      <c r="I37" s="59"/>
      <c r="J37" s="59"/>
      <c r="K37" s="59"/>
      <c r="L37" s="59"/>
      <c r="M37" s="60"/>
      <c r="N37" s="167">
        <v>46266.0</v>
      </c>
      <c r="O37" s="63"/>
      <c r="P37" s="42"/>
      <c r="Q37" s="42"/>
      <c r="R37" s="42"/>
      <c r="S37" s="42"/>
      <c r="T37" s="42"/>
      <c r="U37" s="42"/>
      <c r="V37" s="42"/>
      <c r="W37" s="42"/>
      <c r="X37" s="42"/>
      <c r="Y37" s="42"/>
      <c r="Z37" s="42"/>
    </row>
    <row r="38" ht="21.75" customHeight="1">
      <c r="A38" s="166"/>
      <c r="B38" s="59"/>
      <c r="C38" s="59"/>
      <c r="D38" s="59"/>
      <c r="E38" s="59"/>
      <c r="F38" s="59"/>
      <c r="G38" s="59"/>
      <c r="H38" s="59"/>
      <c r="I38" s="59"/>
      <c r="J38" s="59"/>
      <c r="K38" s="59"/>
      <c r="L38" s="59"/>
      <c r="M38" s="60"/>
      <c r="N38" s="167">
        <v>46296.0</v>
      </c>
      <c r="O38" s="63"/>
      <c r="P38" s="42"/>
      <c r="Q38" s="42"/>
      <c r="R38" s="42"/>
      <c r="S38" s="42"/>
      <c r="T38" s="42"/>
      <c r="U38" s="42"/>
      <c r="V38" s="42"/>
      <c r="W38" s="42"/>
      <c r="X38" s="42"/>
      <c r="Y38" s="42"/>
      <c r="Z38" s="42"/>
    </row>
    <row r="39" ht="48.0" customHeight="1">
      <c r="A39" s="166"/>
      <c r="B39" s="59"/>
      <c r="C39" s="59"/>
      <c r="D39" s="59"/>
      <c r="E39" s="59"/>
      <c r="F39" s="59"/>
      <c r="G39" s="59"/>
      <c r="H39" s="59"/>
      <c r="I39" s="59"/>
      <c r="J39" s="59"/>
      <c r="K39" s="59"/>
      <c r="L39" s="59"/>
      <c r="M39" s="60"/>
      <c r="N39" s="167">
        <v>46327.0</v>
      </c>
      <c r="O39" s="63"/>
      <c r="P39" s="42"/>
      <c r="Q39" s="42"/>
      <c r="R39" s="42"/>
      <c r="S39" s="42"/>
      <c r="T39" s="42"/>
      <c r="U39" s="42"/>
      <c r="V39" s="42"/>
      <c r="W39" s="42"/>
      <c r="X39" s="42"/>
      <c r="Y39" s="42"/>
      <c r="Z39" s="42"/>
    </row>
    <row r="40" ht="149.25" customHeight="1">
      <c r="A40" s="171"/>
      <c r="B40" s="73"/>
      <c r="C40" s="73"/>
      <c r="D40" s="73"/>
      <c r="E40" s="73"/>
      <c r="F40" s="73"/>
      <c r="G40" s="73"/>
      <c r="H40" s="73"/>
      <c r="I40" s="73"/>
      <c r="J40" s="73"/>
      <c r="K40" s="73"/>
      <c r="L40" s="73"/>
      <c r="M40" s="75"/>
      <c r="N40" s="167">
        <v>46357.0</v>
      </c>
      <c r="O40" s="63"/>
      <c r="P40" s="42"/>
      <c r="Q40" s="42"/>
      <c r="R40" s="42"/>
      <c r="S40" s="42"/>
      <c r="T40" s="42"/>
      <c r="U40" s="42"/>
      <c r="V40" s="42"/>
      <c r="W40" s="42"/>
      <c r="X40" s="42"/>
      <c r="Y40" s="42"/>
      <c r="Z40" s="42"/>
    </row>
    <row r="41" ht="15.0" customHeight="1">
      <c r="A41" s="164" t="s">
        <v>136</v>
      </c>
      <c r="B41" s="54"/>
      <c r="C41" s="54"/>
      <c r="D41" s="54"/>
      <c r="E41" s="54"/>
      <c r="F41" s="54"/>
      <c r="G41" s="54"/>
      <c r="H41" s="54"/>
      <c r="I41" s="54"/>
      <c r="J41" s="54"/>
      <c r="K41" s="54"/>
      <c r="L41" s="54"/>
      <c r="M41" s="55"/>
      <c r="N41" s="165" t="s">
        <v>126</v>
      </c>
      <c r="O41" s="57"/>
      <c r="P41" s="42"/>
      <c r="Q41" s="42"/>
      <c r="R41" s="42"/>
      <c r="S41" s="42"/>
      <c r="T41" s="42"/>
      <c r="U41" s="42"/>
      <c r="V41" s="42"/>
      <c r="W41" s="42"/>
      <c r="X41" s="42"/>
      <c r="Y41" s="42"/>
      <c r="Z41" s="42"/>
    </row>
    <row r="42" ht="24.0" customHeight="1">
      <c r="A42" s="166"/>
      <c r="B42" s="59"/>
      <c r="C42" s="59"/>
      <c r="D42" s="59"/>
      <c r="E42" s="59"/>
      <c r="F42" s="59"/>
      <c r="G42" s="59"/>
      <c r="H42" s="59"/>
      <c r="I42" s="59"/>
      <c r="J42" s="59"/>
      <c r="K42" s="59"/>
      <c r="L42" s="59"/>
      <c r="M42" s="60"/>
      <c r="N42" s="172"/>
      <c r="O42" s="63"/>
      <c r="P42" s="42"/>
      <c r="Q42" s="42"/>
      <c r="R42" s="42"/>
      <c r="S42" s="42"/>
      <c r="T42" s="42"/>
      <c r="U42" s="42"/>
      <c r="V42" s="42"/>
      <c r="W42" s="42"/>
      <c r="X42" s="42"/>
      <c r="Y42" s="42"/>
      <c r="Z42" s="42"/>
    </row>
    <row r="43" ht="22.5" customHeight="1">
      <c r="A43" s="171"/>
      <c r="B43" s="73"/>
      <c r="C43" s="73"/>
      <c r="D43" s="73"/>
      <c r="E43" s="73"/>
      <c r="F43" s="73"/>
      <c r="G43" s="73"/>
      <c r="H43" s="73"/>
      <c r="I43" s="73"/>
      <c r="J43" s="73"/>
      <c r="K43" s="73"/>
      <c r="L43" s="73"/>
      <c r="M43" s="75"/>
      <c r="N43" s="173"/>
      <c r="O43" s="79"/>
      <c r="P43" s="42"/>
      <c r="Q43" s="42"/>
      <c r="R43" s="42"/>
      <c r="S43" s="42"/>
      <c r="T43" s="42"/>
      <c r="U43" s="42"/>
      <c r="V43" s="42"/>
      <c r="W43" s="42"/>
      <c r="X43" s="42"/>
      <c r="Y43" s="42"/>
      <c r="Z43" s="42"/>
    </row>
    <row r="44" ht="4.5" customHeight="1">
      <c r="A44" s="174"/>
      <c r="B44" s="100"/>
      <c r="C44" s="100"/>
      <c r="D44" s="100"/>
      <c r="E44" s="100"/>
      <c r="F44" s="100"/>
      <c r="G44" s="100"/>
      <c r="H44" s="100"/>
      <c r="I44" s="100"/>
      <c r="J44" s="100"/>
      <c r="K44" s="100"/>
      <c r="L44" s="100"/>
      <c r="M44" s="100"/>
      <c r="N44" s="100"/>
      <c r="O44" s="175"/>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117" t="s">
        <v>87</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117" t="s">
        <v>137</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117" t="s">
        <v>138</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117" t="s">
        <v>139</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117" t="s">
        <v>140</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117" t="s">
        <v>141</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117" t="s">
        <v>142</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117" t="s">
        <v>143</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117" t="s">
        <v>144</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117" t="s">
        <v>145</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117" t="s">
        <v>146</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117" t="s">
        <v>147</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117" t="s">
        <v>148</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76">
        <v>0.7</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76">
        <v>0.8</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8" orientation="portrait"/>
  <headerFooter>
    <oddFooter>&amp;RDiseñado por: Wilson Andrade González</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11.0"/>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5.75" customHeight="1">
      <c r="A1" s="36"/>
      <c r="B1" s="38"/>
      <c r="C1" s="38"/>
      <c r="D1" s="39" t="s">
        <v>0</v>
      </c>
      <c r="E1" s="38"/>
      <c r="F1" s="38"/>
      <c r="G1" s="38"/>
      <c r="H1" s="38"/>
      <c r="I1" s="38"/>
      <c r="J1" s="38"/>
      <c r="K1" s="38"/>
      <c r="L1" s="38"/>
      <c r="M1" s="38"/>
      <c r="N1" s="38"/>
      <c r="O1" s="40"/>
      <c r="P1" s="42"/>
      <c r="Q1" s="42"/>
      <c r="R1" s="42"/>
      <c r="S1" s="42"/>
      <c r="T1" s="42"/>
      <c r="U1" s="42"/>
      <c r="V1" s="42"/>
      <c r="W1" s="42"/>
      <c r="X1" s="42"/>
      <c r="Y1" s="42"/>
      <c r="Z1" s="42"/>
    </row>
    <row r="2" ht="12.0" customHeight="1">
      <c r="A2" s="43"/>
      <c r="D2" s="44" t="s">
        <v>37</v>
      </c>
      <c r="O2" s="46"/>
      <c r="P2" s="42"/>
      <c r="Q2" s="42"/>
      <c r="R2" s="42"/>
      <c r="S2" s="42"/>
      <c r="T2" s="42"/>
      <c r="U2" s="42"/>
      <c r="V2" s="42"/>
      <c r="W2" s="42"/>
      <c r="X2" s="42"/>
      <c r="Y2" s="42"/>
      <c r="Z2" s="42"/>
    </row>
    <row r="3" ht="15.75" customHeight="1">
      <c r="A3" s="43"/>
      <c r="D3" s="48" t="s">
        <v>149</v>
      </c>
      <c r="O3" s="46"/>
      <c r="P3" s="42"/>
      <c r="Q3" s="42"/>
      <c r="R3" s="42"/>
      <c r="S3" s="42"/>
      <c r="T3" s="42"/>
      <c r="U3" s="42"/>
      <c r="V3" s="42"/>
      <c r="W3" s="42"/>
      <c r="X3" s="42"/>
      <c r="Y3" s="42"/>
      <c r="Z3" s="42"/>
    </row>
    <row r="4" ht="30.75" customHeight="1">
      <c r="A4" s="49"/>
      <c r="B4" s="50"/>
      <c r="C4" s="50"/>
      <c r="D4" s="51" t="s">
        <v>3</v>
      </c>
      <c r="E4" s="50"/>
      <c r="F4" s="50"/>
      <c r="G4" s="50"/>
      <c r="H4" s="50"/>
      <c r="I4" s="50"/>
      <c r="J4" s="50"/>
      <c r="K4" s="50"/>
      <c r="L4" s="50"/>
      <c r="M4" s="50"/>
      <c r="N4" s="50"/>
      <c r="O4" s="52"/>
      <c r="P4" s="42"/>
      <c r="Q4" s="42"/>
      <c r="R4" s="42"/>
      <c r="S4" s="42"/>
      <c r="T4" s="42"/>
      <c r="U4" s="42"/>
      <c r="V4" s="42"/>
      <c r="W4" s="42"/>
      <c r="X4" s="42"/>
      <c r="Y4" s="42"/>
      <c r="Z4" s="42"/>
    </row>
    <row r="5" ht="13.5" customHeight="1">
      <c r="A5" s="53" t="s">
        <v>42</v>
      </c>
      <c r="B5" s="54"/>
      <c r="C5" s="54"/>
      <c r="D5" s="54"/>
      <c r="E5" s="55"/>
      <c r="F5" s="56" t="str">
        <f>'SET-G. Proyectos'!J5</f>
        <v>GESTIÓN DE PROYECTOS</v>
      </c>
      <c r="G5" s="54"/>
      <c r="H5" s="54"/>
      <c r="I5" s="54"/>
      <c r="J5" s="54"/>
      <c r="K5" s="54"/>
      <c r="L5" s="54"/>
      <c r="M5" s="54"/>
      <c r="N5" s="54"/>
      <c r="O5" s="57"/>
      <c r="P5" s="42"/>
      <c r="Q5" s="42"/>
      <c r="R5" s="42"/>
      <c r="S5" s="42"/>
      <c r="T5" s="42"/>
      <c r="U5" s="42"/>
      <c r="V5" s="42"/>
      <c r="W5" s="42"/>
      <c r="X5" s="42"/>
      <c r="Y5" s="42"/>
      <c r="Z5" s="42"/>
    </row>
    <row r="6" ht="15.75" customHeight="1">
      <c r="A6" s="58" t="s">
        <v>6</v>
      </c>
      <c r="B6" s="59"/>
      <c r="C6" s="59"/>
      <c r="D6" s="59"/>
      <c r="E6" s="60"/>
      <c r="F6" s="61" t="str">
        <f>'SET-G. Proyectos'!$B11</f>
        <v>Nivel de acueductos construidos por aguas del Huila en funcionamiento de la comunidad.</v>
      </c>
      <c r="G6" s="59"/>
      <c r="H6" s="59"/>
      <c r="I6" s="59"/>
      <c r="J6" s="59"/>
      <c r="K6" s="59"/>
      <c r="L6" s="59"/>
      <c r="M6" s="59"/>
      <c r="N6" s="59"/>
      <c r="O6" s="63"/>
      <c r="P6" s="42"/>
      <c r="Q6" s="42"/>
      <c r="R6" s="42"/>
      <c r="S6" s="42"/>
      <c r="T6" s="42"/>
      <c r="U6" s="42"/>
      <c r="V6" s="42"/>
      <c r="W6" s="42"/>
      <c r="X6" s="42"/>
      <c r="Y6" s="42"/>
      <c r="Z6" s="42"/>
    </row>
    <row r="7" ht="15.75" customHeight="1">
      <c r="A7" s="58" t="s">
        <v>45</v>
      </c>
      <c r="B7" s="59"/>
      <c r="C7" s="59"/>
      <c r="D7" s="59"/>
      <c r="E7" s="60"/>
      <c r="F7" s="68" t="str">
        <f>'SET-G. Proyectos'!F11</f>
        <v>Efectividad</v>
      </c>
      <c r="G7" s="59"/>
      <c r="H7" s="59"/>
      <c r="I7" s="59"/>
      <c r="J7" s="59"/>
      <c r="K7" s="59"/>
      <c r="L7" s="59"/>
      <c r="M7" s="59"/>
      <c r="N7" s="59"/>
      <c r="O7" s="63"/>
      <c r="P7" s="42"/>
      <c r="Q7" s="42"/>
      <c r="R7" s="42"/>
      <c r="S7" s="42"/>
      <c r="T7" s="42"/>
      <c r="U7" s="42"/>
      <c r="V7" s="42"/>
      <c r="W7" s="42"/>
      <c r="X7" s="42"/>
      <c r="Y7" s="42"/>
      <c r="Z7" s="42"/>
    </row>
    <row r="8" ht="17.25" customHeight="1">
      <c r="A8" s="71" t="s">
        <v>55</v>
      </c>
      <c r="B8" s="73"/>
      <c r="C8" s="73"/>
      <c r="D8" s="73"/>
      <c r="E8" s="75"/>
      <c r="F8" s="77" t="s">
        <v>56</v>
      </c>
      <c r="G8" s="78" t="str">
        <f>'SET-G. Proyectos'!A11</f>
        <v>IN04</v>
      </c>
      <c r="H8" s="73"/>
      <c r="I8" s="73"/>
      <c r="J8" s="73"/>
      <c r="K8" s="73"/>
      <c r="L8" s="73"/>
      <c r="M8" s="73"/>
      <c r="N8" s="73"/>
      <c r="O8" s="79"/>
      <c r="P8" s="42"/>
      <c r="Q8" s="42"/>
      <c r="R8" s="42"/>
      <c r="S8" s="42"/>
      <c r="T8" s="42"/>
      <c r="U8" s="42"/>
      <c r="V8" s="42"/>
      <c r="W8" s="42"/>
      <c r="X8" s="42"/>
      <c r="Y8" s="42"/>
      <c r="Z8" s="42"/>
    </row>
    <row r="9" ht="12.75" customHeight="1">
      <c r="A9" s="80" t="s">
        <v>57</v>
      </c>
      <c r="B9" s="38"/>
      <c r="C9" s="38"/>
      <c r="D9" s="81"/>
      <c r="E9" s="82" t="s">
        <v>58</v>
      </c>
      <c r="F9" s="83" t="s">
        <v>62</v>
      </c>
      <c r="G9" s="81"/>
      <c r="H9" s="82" t="s">
        <v>64</v>
      </c>
      <c r="I9" s="82" t="s">
        <v>67</v>
      </c>
      <c r="J9" s="83" t="s">
        <v>69</v>
      </c>
      <c r="K9" s="81"/>
      <c r="L9" s="84" t="s">
        <v>70</v>
      </c>
      <c r="M9" s="54"/>
      <c r="N9" s="54"/>
      <c r="O9" s="57"/>
      <c r="P9" s="42"/>
      <c r="Q9" s="42"/>
      <c r="R9" s="42"/>
      <c r="S9" s="42"/>
      <c r="T9" s="42"/>
      <c r="U9" s="42"/>
      <c r="V9" s="42"/>
      <c r="W9" s="42"/>
      <c r="X9" s="42"/>
      <c r="Y9" s="42"/>
      <c r="Z9" s="42"/>
    </row>
    <row r="10" ht="46.5" customHeight="1">
      <c r="A10" s="85"/>
      <c r="B10" s="86"/>
      <c r="C10" s="86"/>
      <c r="D10" s="87"/>
      <c r="E10" s="88"/>
      <c r="F10" s="89"/>
      <c r="G10" s="87"/>
      <c r="H10" s="88"/>
      <c r="I10" s="88"/>
      <c r="J10" s="89"/>
      <c r="K10" s="87"/>
      <c r="L10" s="90" t="s">
        <v>71</v>
      </c>
      <c r="M10" s="60"/>
      <c r="N10" s="90" t="s">
        <v>72</v>
      </c>
      <c r="O10" s="63"/>
      <c r="P10" s="42"/>
      <c r="Q10" s="42"/>
      <c r="R10" s="42"/>
      <c r="S10" s="42"/>
      <c r="T10" s="42"/>
      <c r="U10" s="42"/>
      <c r="V10" s="42"/>
      <c r="W10" s="42"/>
      <c r="X10" s="42"/>
      <c r="Y10" s="42"/>
      <c r="Z10" s="42"/>
    </row>
    <row r="11" ht="116.25" customHeight="1">
      <c r="A11" s="91" t="str">
        <f>'SET-G. Proyectos'!$C11</f>
        <v>Medir el impacto de las obras realizadas en los  acueductos para las comunidades frente al componente del funcionamiento y el suministro del agua potable.</v>
      </c>
      <c r="B11" s="73"/>
      <c r="C11" s="73"/>
      <c r="D11" s="75"/>
      <c r="E11" s="92" t="s">
        <v>79</v>
      </c>
      <c r="F11" s="93" t="str">
        <f>'SET-G. Proyectos'!$D11</f>
        <v>Número acueductos construidos por Aguas del Huila funcionando en terminos normales / total de obras construidas ó  mejoradas ó optimizadas  por aguas del Huila en el tiempo*100</v>
      </c>
      <c r="G11" s="75"/>
      <c r="H11" s="94">
        <f>$O18</f>
        <v>0.9</v>
      </c>
      <c r="I11" s="95" t="str">
        <f>'SET-G. Proyectos'!$E11</f>
        <v>Semestral</v>
      </c>
      <c r="J11" s="97" t="s">
        <v>87</v>
      </c>
      <c r="K11" s="73"/>
      <c r="L11" s="73"/>
      <c r="M11" s="73"/>
      <c r="N11" s="73"/>
      <c r="O11" s="79"/>
      <c r="P11" s="42"/>
      <c r="Q11" s="42"/>
      <c r="R11" s="42"/>
      <c r="S11" s="42"/>
      <c r="T11" s="42"/>
      <c r="U11" s="42"/>
      <c r="V11" s="42"/>
      <c r="W11" s="42"/>
      <c r="X11" s="42"/>
      <c r="Y11" s="42"/>
      <c r="Z11" s="42"/>
    </row>
    <row r="12" ht="13.5" customHeight="1">
      <c r="A12" s="99" t="s">
        <v>88</v>
      </c>
      <c r="B12" s="100"/>
      <c r="C12" s="100"/>
      <c r="D12" s="100"/>
      <c r="E12" s="100"/>
      <c r="F12" s="100"/>
      <c r="G12" s="100"/>
      <c r="H12" s="100"/>
      <c r="I12" s="100"/>
      <c r="J12" s="100"/>
      <c r="K12" s="100"/>
      <c r="L12" s="100"/>
      <c r="M12" s="100"/>
      <c r="N12" s="100"/>
      <c r="O12" s="101"/>
      <c r="P12" s="42"/>
      <c r="Q12" s="42"/>
      <c r="R12" s="42"/>
      <c r="S12" s="42"/>
      <c r="T12" s="42"/>
      <c r="U12" s="42"/>
      <c r="V12" s="42"/>
      <c r="W12" s="42"/>
      <c r="X12" s="42"/>
      <c r="Y12" s="42"/>
      <c r="Z12" s="42"/>
    </row>
    <row r="13" ht="20.25" customHeight="1">
      <c r="A13" s="102" t="s">
        <v>89</v>
      </c>
      <c r="B13" s="50"/>
      <c r="C13" s="50"/>
      <c r="D13" s="50"/>
      <c r="E13" s="50"/>
      <c r="F13" s="50"/>
      <c r="G13" s="50"/>
      <c r="H13" s="50"/>
      <c r="I13" s="50"/>
      <c r="J13" s="50"/>
      <c r="K13" s="50"/>
      <c r="L13" s="50"/>
      <c r="M13" s="50"/>
      <c r="N13" s="50"/>
      <c r="O13" s="52"/>
      <c r="P13" s="42"/>
      <c r="Q13" s="42"/>
      <c r="R13" s="42"/>
      <c r="S13" s="42"/>
      <c r="T13" s="42"/>
      <c r="U13" s="42"/>
      <c r="V13" s="42"/>
      <c r="W13" s="42"/>
      <c r="X13" s="42"/>
      <c r="Y13" s="42"/>
      <c r="Z13" s="42"/>
    </row>
    <row r="14" ht="15.0" customHeight="1">
      <c r="A14" s="103" t="s">
        <v>90</v>
      </c>
      <c r="B14" s="104"/>
      <c r="C14" s="104"/>
      <c r="D14" s="104"/>
      <c r="E14" s="104"/>
      <c r="F14" s="104"/>
      <c r="G14" s="104"/>
      <c r="H14" s="104"/>
      <c r="I14" s="104"/>
      <c r="J14" s="104"/>
      <c r="K14" s="104"/>
      <c r="L14" s="104"/>
      <c r="M14" s="104"/>
      <c r="N14" s="104"/>
      <c r="O14" s="105"/>
      <c r="P14" s="42"/>
      <c r="Q14" s="42"/>
      <c r="R14" s="42"/>
      <c r="S14" s="42"/>
      <c r="T14" s="42"/>
      <c r="U14" s="42"/>
      <c r="V14" s="106"/>
      <c r="W14" s="108"/>
      <c r="X14" s="108"/>
      <c r="Y14" s="42"/>
      <c r="Z14" s="42"/>
    </row>
    <row r="15" ht="16.5" customHeight="1">
      <c r="A15" s="110" t="s">
        <v>91</v>
      </c>
      <c r="B15" s="54"/>
      <c r="C15" s="54"/>
      <c r="D15" s="54"/>
      <c r="E15" s="54"/>
      <c r="F15" s="54"/>
      <c r="G15" s="54"/>
      <c r="H15" s="54"/>
      <c r="I15" s="54"/>
      <c r="J15" s="54"/>
      <c r="K15" s="54"/>
      <c r="L15" s="54"/>
      <c r="M15" s="54"/>
      <c r="N15" s="54"/>
      <c r="O15" s="57"/>
      <c r="P15" s="42"/>
      <c r="Q15" s="42"/>
      <c r="R15" s="42"/>
      <c r="S15" s="42"/>
      <c r="T15" s="42"/>
      <c r="U15" s="42"/>
      <c r="V15" s="106"/>
      <c r="W15" s="112"/>
      <c r="X15" s="112"/>
      <c r="Y15" s="42"/>
      <c r="Z15" s="42"/>
    </row>
    <row r="16" ht="16.5" customHeight="1">
      <c r="A16" s="113" t="s">
        <v>92</v>
      </c>
      <c r="B16" s="60"/>
      <c r="C16" s="114" t="s">
        <v>19</v>
      </c>
      <c r="D16" s="114" t="s">
        <v>20</v>
      </c>
      <c r="E16" s="114" t="s">
        <v>21</v>
      </c>
      <c r="F16" s="114" t="s">
        <v>22</v>
      </c>
      <c r="G16" s="114" t="s">
        <v>23</v>
      </c>
      <c r="H16" s="114" t="s">
        <v>24</v>
      </c>
      <c r="I16" s="114" t="s">
        <v>25</v>
      </c>
      <c r="J16" s="114" t="s">
        <v>26</v>
      </c>
      <c r="K16" s="114" t="s">
        <v>27</v>
      </c>
      <c r="L16" s="114" t="s">
        <v>28</v>
      </c>
      <c r="M16" s="114" t="s">
        <v>29</v>
      </c>
      <c r="N16" s="114" t="s">
        <v>30</v>
      </c>
      <c r="O16" s="118" t="s">
        <v>95</v>
      </c>
      <c r="P16" s="42"/>
      <c r="Q16" s="42"/>
      <c r="R16" s="42"/>
      <c r="S16" s="42"/>
      <c r="T16" s="42"/>
      <c r="U16" s="42"/>
      <c r="V16" s="106"/>
      <c r="W16" s="112"/>
      <c r="X16" s="112"/>
      <c r="Y16" s="42"/>
      <c r="Z16" s="42"/>
    </row>
    <row r="17" ht="16.5" customHeight="1">
      <c r="A17" s="120" t="s">
        <v>12</v>
      </c>
      <c r="B17" s="60"/>
      <c r="C17" s="125">
        <f t="shared" ref="C17:N17" si="1">$O$17</f>
        <v>0.9</v>
      </c>
      <c r="D17" s="125">
        <f t="shared" si="1"/>
        <v>0.9</v>
      </c>
      <c r="E17" s="125">
        <f t="shared" si="1"/>
        <v>0.9</v>
      </c>
      <c r="F17" s="125">
        <f t="shared" si="1"/>
        <v>0.9</v>
      </c>
      <c r="G17" s="125">
        <f t="shared" si="1"/>
        <v>0.9</v>
      </c>
      <c r="H17" s="125">
        <f t="shared" si="1"/>
        <v>0.9</v>
      </c>
      <c r="I17" s="125">
        <f t="shared" si="1"/>
        <v>0.9</v>
      </c>
      <c r="J17" s="125">
        <f t="shared" si="1"/>
        <v>0.9</v>
      </c>
      <c r="K17" s="125">
        <f t="shared" si="1"/>
        <v>0.9</v>
      </c>
      <c r="L17" s="125">
        <f t="shared" si="1"/>
        <v>0.9</v>
      </c>
      <c r="M17" s="125">
        <f t="shared" si="1"/>
        <v>0.9</v>
      </c>
      <c r="N17" s="125">
        <f t="shared" si="1"/>
        <v>0.9</v>
      </c>
      <c r="O17" s="128">
        <f>'SET-G. Proyectos'!J11</f>
        <v>0.9</v>
      </c>
      <c r="P17" s="42"/>
      <c r="Q17" s="42"/>
      <c r="R17" s="42"/>
      <c r="S17" s="42"/>
      <c r="T17" s="42"/>
      <c r="U17" s="42"/>
      <c r="V17" s="106"/>
      <c r="W17" s="112"/>
      <c r="X17" s="112"/>
      <c r="Y17" s="42"/>
      <c r="Z17" s="42"/>
    </row>
    <row r="18" ht="17.25" customHeight="1">
      <c r="A18" s="120" t="s">
        <v>113</v>
      </c>
      <c r="B18" s="60"/>
      <c r="C18" s="125">
        <f t="shared" ref="C18:N18" si="2">$O$18</f>
        <v>0.9</v>
      </c>
      <c r="D18" s="125">
        <f t="shared" si="2"/>
        <v>0.9</v>
      </c>
      <c r="E18" s="125">
        <f t="shared" si="2"/>
        <v>0.9</v>
      </c>
      <c r="F18" s="125">
        <f t="shared" si="2"/>
        <v>0.9</v>
      </c>
      <c r="G18" s="125">
        <f t="shared" si="2"/>
        <v>0.9</v>
      </c>
      <c r="H18" s="125">
        <f t="shared" si="2"/>
        <v>0.9</v>
      </c>
      <c r="I18" s="125">
        <f t="shared" si="2"/>
        <v>0.9</v>
      </c>
      <c r="J18" s="125">
        <f t="shared" si="2"/>
        <v>0.9</v>
      </c>
      <c r="K18" s="125">
        <f t="shared" si="2"/>
        <v>0.9</v>
      </c>
      <c r="L18" s="125">
        <f t="shared" si="2"/>
        <v>0.9</v>
      </c>
      <c r="M18" s="125">
        <f t="shared" si="2"/>
        <v>0.9</v>
      </c>
      <c r="N18" s="125">
        <f t="shared" si="2"/>
        <v>0.9</v>
      </c>
      <c r="O18" s="128">
        <f>'SET-G. Proyectos'!K11</f>
        <v>0.9</v>
      </c>
      <c r="P18" s="42"/>
      <c r="Q18" s="42"/>
      <c r="R18" s="42"/>
      <c r="S18" s="42"/>
      <c r="T18" s="42"/>
      <c r="U18" s="42"/>
      <c r="V18" s="106"/>
      <c r="W18" s="112"/>
      <c r="X18" s="112"/>
      <c r="Y18" s="42"/>
      <c r="Z18" s="42"/>
    </row>
    <row r="19" ht="17.25" customHeight="1">
      <c r="A19" s="129" t="s">
        <v>114</v>
      </c>
      <c r="B19" s="60"/>
      <c r="C19" s="132" t="str">
        <f t="shared" ref="C19:N19" si="3">IF((C20),(C20/C21),"-")</f>
        <v>-</v>
      </c>
      <c r="D19" s="132" t="str">
        <f t="shared" si="3"/>
        <v>-</v>
      </c>
      <c r="E19" s="132" t="str">
        <f t="shared" si="3"/>
        <v>-</v>
      </c>
      <c r="F19" s="132" t="str">
        <f t="shared" si="3"/>
        <v>-</v>
      </c>
      <c r="G19" s="132" t="str">
        <f t="shared" si="3"/>
        <v>-</v>
      </c>
      <c r="H19" s="132">
        <f t="shared" si="3"/>
        <v>1</v>
      </c>
      <c r="I19" s="132" t="str">
        <f t="shared" si="3"/>
        <v>-</v>
      </c>
      <c r="J19" s="132" t="str">
        <f t="shared" si="3"/>
        <v>-</v>
      </c>
      <c r="K19" s="132" t="str">
        <f t="shared" si="3"/>
        <v>-</v>
      </c>
      <c r="L19" s="132" t="str">
        <f t="shared" si="3"/>
        <v>-</v>
      </c>
      <c r="M19" s="132" t="str">
        <f t="shared" si="3"/>
        <v>-</v>
      </c>
      <c r="N19" s="132" t="str">
        <f t="shared" si="3"/>
        <v>-</v>
      </c>
      <c r="O19" s="178">
        <f>IF((O20),O20/O21,"-")</f>
        <v>1</v>
      </c>
      <c r="P19" s="42"/>
      <c r="Q19" s="42"/>
      <c r="R19" s="42"/>
      <c r="S19" s="42"/>
      <c r="T19" s="42"/>
      <c r="U19" s="42"/>
      <c r="V19" s="106"/>
      <c r="W19" s="112"/>
      <c r="X19" s="112"/>
      <c r="Y19" s="42"/>
      <c r="Z19" s="42"/>
    </row>
    <row r="20" ht="21.75" customHeight="1">
      <c r="A20" s="135" t="s">
        <v>115</v>
      </c>
      <c r="B20" s="136" t="s">
        <v>150</v>
      </c>
      <c r="C20" s="141">
        <v>0.0</v>
      </c>
      <c r="D20" s="141">
        <v>0.0</v>
      </c>
      <c r="E20" s="141">
        <v>0.0</v>
      </c>
      <c r="F20" s="141">
        <v>0.0</v>
      </c>
      <c r="G20" s="141">
        <v>0.0</v>
      </c>
      <c r="H20" s="141">
        <v>3.0</v>
      </c>
      <c r="I20" s="141"/>
      <c r="J20" s="141"/>
      <c r="K20" s="141"/>
      <c r="L20" s="141"/>
      <c r="M20" s="141"/>
      <c r="N20" s="141"/>
      <c r="O20" s="139">
        <f t="shared" ref="O20:O21" si="4">MAX(C20:N20)</f>
        <v>3</v>
      </c>
      <c r="P20" s="42"/>
      <c r="Q20" s="42"/>
      <c r="R20" s="42"/>
      <c r="S20" s="42"/>
      <c r="T20" s="42"/>
      <c r="U20" s="42"/>
      <c r="V20" s="106"/>
      <c r="W20" s="112"/>
      <c r="X20" s="112"/>
      <c r="Y20" s="42"/>
      <c r="Z20" s="42"/>
    </row>
    <row r="21" ht="28.5" customHeight="1">
      <c r="A21" s="140"/>
      <c r="B21" s="136" t="s">
        <v>151</v>
      </c>
      <c r="C21" s="141">
        <v>0.0</v>
      </c>
      <c r="D21" s="141">
        <v>0.0</v>
      </c>
      <c r="E21" s="141">
        <v>0.0</v>
      </c>
      <c r="F21" s="141">
        <v>0.0</v>
      </c>
      <c r="G21" s="141">
        <v>0.0</v>
      </c>
      <c r="H21" s="141">
        <v>3.0</v>
      </c>
      <c r="I21" s="141"/>
      <c r="J21" s="141"/>
      <c r="K21" s="141"/>
      <c r="L21" s="141"/>
      <c r="M21" s="141"/>
      <c r="N21" s="141"/>
      <c r="O21" s="139">
        <f t="shared" si="4"/>
        <v>3</v>
      </c>
      <c r="P21" s="42"/>
      <c r="Q21" s="42"/>
      <c r="R21" s="42"/>
      <c r="S21" s="42"/>
      <c r="T21" s="42"/>
      <c r="U21" s="42"/>
      <c r="V21" s="106"/>
      <c r="W21" s="112"/>
      <c r="X21" s="112"/>
      <c r="Y21" s="42"/>
      <c r="Z21" s="42"/>
    </row>
    <row r="22" ht="17.25" customHeight="1">
      <c r="A22" s="140"/>
      <c r="B22" s="143"/>
      <c r="C22" s="137"/>
      <c r="D22" s="137"/>
      <c r="E22" s="137"/>
      <c r="F22" s="137"/>
      <c r="G22" s="137"/>
      <c r="H22" s="137"/>
      <c r="I22" s="137"/>
      <c r="J22" s="137"/>
      <c r="K22" s="137"/>
      <c r="L22" s="137"/>
      <c r="M22" s="137"/>
      <c r="N22" s="137"/>
      <c r="O22" s="142"/>
      <c r="P22" s="42"/>
      <c r="Q22" s="42"/>
      <c r="R22" s="42"/>
      <c r="S22" s="42"/>
      <c r="T22" s="42"/>
      <c r="U22" s="42"/>
      <c r="V22" s="106"/>
      <c r="W22" s="112"/>
      <c r="X22" s="112"/>
      <c r="Y22" s="42"/>
      <c r="Z22" s="42"/>
    </row>
    <row r="23" ht="18.0" customHeight="1">
      <c r="A23" s="144"/>
      <c r="B23" s="146" t="s">
        <v>122</v>
      </c>
      <c r="C23" s="147"/>
      <c r="D23" s="147"/>
      <c r="E23" s="147"/>
      <c r="F23" s="147"/>
      <c r="G23" s="147"/>
      <c r="H23" s="147"/>
      <c r="I23" s="147"/>
      <c r="J23" s="147"/>
      <c r="K23" s="147"/>
      <c r="L23" s="147"/>
      <c r="M23" s="147"/>
      <c r="N23" s="147"/>
      <c r="O23" s="148"/>
      <c r="P23" s="42"/>
      <c r="Q23" s="42"/>
      <c r="R23" s="42"/>
      <c r="S23" s="42"/>
      <c r="T23" s="42"/>
      <c r="U23" s="42"/>
      <c r="V23" s="106"/>
      <c r="W23" s="112"/>
      <c r="X23" s="112"/>
      <c r="Y23" s="42"/>
      <c r="Z23" s="42"/>
    </row>
    <row r="24" ht="33.0" customHeight="1">
      <c r="A24" s="149" t="s">
        <v>123</v>
      </c>
      <c r="B24" s="38"/>
      <c r="C24" s="81"/>
      <c r="D24" s="153" t="str">
        <f>'SET-G. Proyectos'!$G11</f>
        <v>Entre 80% y 100%</v>
      </c>
      <c r="E24" s="151"/>
      <c r="F24" s="151"/>
      <c r="G24" s="152"/>
      <c r="H24" s="153" t="str">
        <f>'SET-G. Proyectos'!$H11</f>
        <v>Entre 60% y 79%</v>
      </c>
      <c r="I24" s="151"/>
      <c r="J24" s="151"/>
      <c r="K24" s="152"/>
      <c r="L24" s="153" t="str">
        <f>'SET-G. Proyectos'!$I11</f>
        <v>Menor al 60%</v>
      </c>
      <c r="M24" s="151"/>
      <c r="N24" s="151"/>
      <c r="O24" s="152"/>
      <c r="P24" s="42"/>
      <c r="Q24" s="42"/>
      <c r="R24" s="42"/>
      <c r="S24" s="42"/>
      <c r="T24" s="42"/>
      <c r="U24" s="42"/>
      <c r="V24" s="106"/>
      <c r="W24" s="112"/>
      <c r="X24" s="112"/>
      <c r="Y24" s="42"/>
      <c r="Z24" s="42"/>
    </row>
    <row r="25" ht="33.0" customHeight="1">
      <c r="A25" s="49"/>
      <c r="B25" s="50"/>
      <c r="C25" s="154"/>
      <c r="D25" s="155" t="s">
        <v>15</v>
      </c>
      <c r="E25" s="156"/>
      <c r="F25" s="156"/>
      <c r="G25" s="157"/>
      <c r="H25" s="158" t="s">
        <v>16</v>
      </c>
      <c r="I25" s="156"/>
      <c r="J25" s="156"/>
      <c r="K25" s="157"/>
      <c r="L25" s="159" t="s">
        <v>17</v>
      </c>
      <c r="M25" s="156"/>
      <c r="N25" s="156"/>
      <c r="O25" s="160"/>
      <c r="P25" s="42"/>
      <c r="Q25" s="42"/>
      <c r="R25" s="42"/>
      <c r="S25" s="42"/>
      <c r="T25" s="42"/>
      <c r="U25" s="42"/>
      <c r="V25" s="106"/>
      <c r="W25" s="112"/>
      <c r="X25" s="112"/>
      <c r="Y25" s="42"/>
      <c r="Z25" s="42"/>
    </row>
    <row r="26" ht="15.75" customHeight="1">
      <c r="A26" s="161" t="s">
        <v>124</v>
      </c>
      <c r="B26" s="156"/>
      <c r="C26" s="156"/>
      <c r="D26" s="156"/>
      <c r="E26" s="156"/>
      <c r="F26" s="156"/>
      <c r="G26" s="156"/>
      <c r="H26" s="156"/>
      <c r="I26" s="156"/>
      <c r="J26" s="156"/>
      <c r="K26" s="156"/>
      <c r="L26" s="156"/>
      <c r="M26" s="156"/>
      <c r="N26" s="156"/>
      <c r="O26" s="160"/>
      <c r="P26" s="42"/>
      <c r="Q26" s="42"/>
      <c r="R26" s="42"/>
      <c r="S26" s="42"/>
      <c r="T26" s="42"/>
      <c r="U26" s="42"/>
      <c r="V26" s="106"/>
      <c r="W26" s="112"/>
      <c r="X26" s="112"/>
      <c r="Y26" s="42"/>
      <c r="Z26" s="42"/>
    </row>
    <row r="27" ht="264.75" customHeight="1">
      <c r="A27" s="163"/>
      <c r="B27" s="100"/>
      <c r="C27" s="100"/>
      <c r="D27" s="100"/>
      <c r="E27" s="100"/>
      <c r="F27" s="100"/>
      <c r="G27" s="100"/>
      <c r="H27" s="100"/>
      <c r="I27" s="100"/>
      <c r="J27" s="100"/>
      <c r="K27" s="100"/>
      <c r="L27" s="100"/>
      <c r="M27" s="100"/>
      <c r="N27" s="100"/>
      <c r="O27" s="101"/>
      <c r="P27" s="42"/>
      <c r="Q27" s="42"/>
      <c r="R27" s="42"/>
      <c r="S27" s="42"/>
      <c r="T27" s="42"/>
      <c r="U27" s="42"/>
      <c r="V27" s="106"/>
      <c r="W27" s="42"/>
      <c r="X27" s="42"/>
      <c r="Y27" s="42"/>
      <c r="Z27" s="42"/>
    </row>
    <row r="28" ht="15.0" customHeight="1">
      <c r="A28" s="164" t="s">
        <v>152</v>
      </c>
      <c r="B28" s="54"/>
      <c r="C28" s="54"/>
      <c r="D28" s="54"/>
      <c r="E28" s="54"/>
      <c r="F28" s="54"/>
      <c r="G28" s="54"/>
      <c r="H28" s="54"/>
      <c r="I28" s="54"/>
      <c r="J28" s="54"/>
      <c r="K28" s="54"/>
      <c r="L28" s="54"/>
      <c r="M28" s="55"/>
      <c r="N28" s="165" t="s">
        <v>126</v>
      </c>
      <c r="O28" s="57"/>
      <c r="P28" s="42"/>
      <c r="Q28" s="42"/>
      <c r="R28" s="42"/>
      <c r="S28" s="42"/>
      <c r="T28" s="42"/>
      <c r="U28" s="42"/>
      <c r="V28" s="42"/>
      <c r="W28" s="42"/>
      <c r="X28" s="42"/>
      <c r="Y28" s="42"/>
      <c r="Z28" s="42"/>
    </row>
    <row r="29" ht="21.75" customHeight="1">
      <c r="A29" s="166"/>
      <c r="B29" s="59"/>
      <c r="C29" s="59"/>
      <c r="D29" s="59"/>
      <c r="E29" s="59"/>
      <c r="F29" s="59"/>
      <c r="G29" s="59"/>
      <c r="H29" s="59"/>
      <c r="I29" s="59"/>
      <c r="J29" s="59"/>
      <c r="K29" s="59"/>
      <c r="L29" s="59"/>
      <c r="M29" s="60"/>
      <c r="N29" s="167">
        <v>46023.0</v>
      </c>
      <c r="O29" s="63"/>
      <c r="P29" s="42"/>
      <c r="Q29" s="42"/>
      <c r="R29" s="42"/>
      <c r="S29" s="42"/>
      <c r="T29" s="42"/>
      <c r="U29" s="42"/>
      <c r="V29" s="42"/>
      <c r="W29" s="42"/>
      <c r="X29" s="42"/>
      <c r="Y29" s="42"/>
      <c r="Z29" s="42"/>
    </row>
    <row r="30" ht="31.5" customHeight="1">
      <c r="A30" s="166"/>
      <c r="B30" s="59"/>
      <c r="C30" s="59"/>
      <c r="D30" s="59"/>
      <c r="E30" s="59"/>
      <c r="F30" s="59"/>
      <c r="G30" s="59"/>
      <c r="H30" s="59"/>
      <c r="I30" s="59"/>
      <c r="J30" s="59"/>
      <c r="K30" s="59"/>
      <c r="L30" s="59"/>
      <c r="M30" s="60"/>
      <c r="N30" s="167">
        <v>46054.0</v>
      </c>
      <c r="O30" s="63"/>
      <c r="P30" s="42"/>
      <c r="Q30" s="42"/>
      <c r="R30" s="42"/>
      <c r="S30" s="42"/>
      <c r="T30" s="42"/>
      <c r="U30" s="42"/>
      <c r="V30" s="42"/>
      <c r="W30" s="42"/>
      <c r="X30" s="42"/>
      <c r="Y30" s="42"/>
      <c r="Z30" s="42"/>
    </row>
    <row r="31" ht="21.75" customHeight="1">
      <c r="A31" s="166"/>
      <c r="B31" s="59"/>
      <c r="C31" s="59"/>
      <c r="D31" s="59"/>
      <c r="E31" s="59"/>
      <c r="F31" s="59"/>
      <c r="G31" s="59"/>
      <c r="H31" s="59"/>
      <c r="I31" s="59"/>
      <c r="J31" s="59"/>
      <c r="K31" s="59"/>
      <c r="L31" s="59"/>
      <c r="M31" s="60"/>
      <c r="N31" s="167">
        <v>46082.0</v>
      </c>
      <c r="O31" s="63"/>
      <c r="P31" s="42"/>
      <c r="Q31" s="42"/>
      <c r="R31" s="42"/>
      <c r="S31" s="42"/>
      <c r="T31" s="42"/>
      <c r="U31" s="42"/>
      <c r="V31" s="42"/>
      <c r="W31" s="42"/>
      <c r="X31" s="42"/>
      <c r="Y31" s="42"/>
      <c r="Z31" s="42"/>
    </row>
    <row r="32" ht="21.75" customHeight="1">
      <c r="A32" s="166"/>
      <c r="B32" s="59"/>
      <c r="C32" s="59"/>
      <c r="D32" s="59"/>
      <c r="E32" s="59"/>
      <c r="F32" s="59"/>
      <c r="G32" s="59"/>
      <c r="H32" s="59"/>
      <c r="I32" s="59"/>
      <c r="J32" s="59"/>
      <c r="K32" s="59"/>
      <c r="L32" s="59"/>
      <c r="M32" s="60"/>
      <c r="N32" s="167">
        <v>46113.0</v>
      </c>
      <c r="O32" s="63"/>
      <c r="P32" s="42"/>
      <c r="Q32" s="42"/>
      <c r="R32" s="42"/>
      <c r="S32" s="42"/>
      <c r="T32" s="42"/>
      <c r="U32" s="42"/>
      <c r="V32" s="42"/>
      <c r="W32" s="42"/>
      <c r="X32" s="42"/>
      <c r="Y32" s="42"/>
      <c r="Z32" s="42"/>
    </row>
    <row r="33" ht="21.75" customHeight="1">
      <c r="A33" s="166"/>
      <c r="B33" s="59"/>
      <c r="C33" s="59"/>
      <c r="D33" s="59"/>
      <c r="E33" s="59"/>
      <c r="F33" s="59"/>
      <c r="G33" s="59"/>
      <c r="H33" s="59"/>
      <c r="I33" s="59"/>
      <c r="J33" s="59"/>
      <c r="K33" s="59"/>
      <c r="L33" s="59"/>
      <c r="M33" s="60"/>
      <c r="N33" s="167">
        <v>46143.0</v>
      </c>
      <c r="O33" s="63"/>
      <c r="P33" s="42"/>
      <c r="Q33" s="42"/>
      <c r="R33" s="42"/>
      <c r="S33" s="42"/>
      <c r="T33" s="42"/>
      <c r="U33" s="42"/>
      <c r="V33" s="42"/>
      <c r="W33" s="42"/>
      <c r="X33" s="42"/>
      <c r="Y33" s="42"/>
      <c r="Z33" s="42"/>
    </row>
    <row r="34" ht="70.5" customHeight="1">
      <c r="A34" s="170" t="s">
        <v>153</v>
      </c>
      <c r="B34" s="59"/>
      <c r="C34" s="59"/>
      <c r="D34" s="59"/>
      <c r="E34" s="59"/>
      <c r="F34" s="59"/>
      <c r="G34" s="59"/>
      <c r="H34" s="59"/>
      <c r="I34" s="59"/>
      <c r="J34" s="59"/>
      <c r="K34" s="59"/>
      <c r="L34" s="59"/>
      <c r="M34" s="60"/>
      <c r="N34" s="167">
        <v>46174.0</v>
      </c>
      <c r="O34" s="63"/>
      <c r="P34" s="42"/>
      <c r="Q34" s="42"/>
      <c r="R34" s="42"/>
      <c r="S34" s="42"/>
      <c r="T34" s="42"/>
      <c r="U34" s="42"/>
      <c r="V34" s="42"/>
      <c r="W34" s="42"/>
      <c r="X34" s="42"/>
      <c r="Y34" s="42"/>
      <c r="Z34" s="42"/>
    </row>
    <row r="35" ht="21.75" customHeight="1">
      <c r="A35" s="166"/>
      <c r="B35" s="59"/>
      <c r="C35" s="59"/>
      <c r="D35" s="59"/>
      <c r="E35" s="59"/>
      <c r="F35" s="59"/>
      <c r="G35" s="59"/>
      <c r="H35" s="59"/>
      <c r="I35" s="59"/>
      <c r="J35" s="59"/>
      <c r="K35" s="59"/>
      <c r="L35" s="59"/>
      <c r="M35" s="60"/>
      <c r="N35" s="167">
        <v>46204.0</v>
      </c>
      <c r="O35" s="63"/>
      <c r="P35" s="42"/>
      <c r="Q35" s="42"/>
      <c r="R35" s="42"/>
      <c r="S35" s="42"/>
      <c r="T35" s="42"/>
      <c r="U35" s="42"/>
      <c r="V35" s="42"/>
      <c r="W35" s="42"/>
      <c r="X35" s="42"/>
      <c r="Y35" s="42"/>
      <c r="Z35" s="42"/>
    </row>
    <row r="36" ht="21.75" customHeight="1">
      <c r="A36" s="166"/>
      <c r="B36" s="59"/>
      <c r="C36" s="59"/>
      <c r="D36" s="59"/>
      <c r="E36" s="59"/>
      <c r="F36" s="59"/>
      <c r="G36" s="59"/>
      <c r="H36" s="59"/>
      <c r="I36" s="59"/>
      <c r="J36" s="59"/>
      <c r="K36" s="59"/>
      <c r="L36" s="59"/>
      <c r="M36" s="60"/>
      <c r="N36" s="167">
        <v>46235.0</v>
      </c>
      <c r="O36" s="63"/>
      <c r="P36" s="42"/>
      <c r="Q36" s="42"/>
      <c r="R36" s="42"/>
      <c r="S36" s="42"/>
      <c r="T36" s="42"/>
      <c r="U36" s="42"/>
      <c r="V36" s="42"/>
      <c r="W36" s="42"/>
      <c r="X36" s="42"/>
      <c r="Y36" s="42"/>
      <c r="Z36" s="42"/>
    </row>
    <row r="37" ht="21.75" customHeight="1">
      <c r="A37" s="166"/>
      <c r="B37" s="59"/>
      <c r="C37" s="59"/>
      <c r="D37" s="59"/>
      <c r="E37" s="59"/>
      <c r="F37" s="59"/>
      <c r="G37" s="59"/>
      <c r="H37" s="59"/>
      <c r="I37" s="59"/>
      <c r="J37" s="59"/>
      <c r="K37" s="59"/>
      <c r="L37" s="59"/>
      <c r="M37" s="60"/>
      <c r="N37" s="167">
        <v>46266.0</v>
      </c>
      <c r="O37" s="63"/>
      <c r="P37" s="42"/>
      <c r="Q37" s="42"/>
      <c r="R37" s="42"/>
      <c r="S37" s="42"/>
      <c r="T37" s="42"/>
      <c r="U37" s="42"/>
      <c r="V37" s="42"/>
      <c r="W37" s="42"/>
      <c r="X37" s="42"/>
      <c r="Y37" s="42"/>
      <c r="Z37" s="42"/>
    </row>
    <row r="38" ht="21.75" customHeight="1">
      <c r="A38" s="166"/>
      <c r="B38" s="59"/>
      <c r="C38" s="59"/>
      <c r="D38" s="59"/>
      <c r="E38" s="59"/>
      <c r="F38" s="59"/>
      <c r="G38" s="59"/>
      <c r="H38" s="59"/>
      <c r="I38" s="59"/>
      <c r="J38" s="59"/>
      <c r="K38" s="59"/>
      <c r="L38" s="59"/>
      <c r="M38" s="60"/>
      <c r="N38" s="167">
        <v>46296.0</v>
      </c>
      <c r="O38" s="63"/>
      <c r="P38" s="42"/>
      <c r="Q38" s="42"/>
      <c r="R38" s="42"/>
      <c r="S38" s="42"/>
      <c r="T38" s="42"/>
      <c r="U38" s="42"/>
      <c r="V38" s="42"/>
      <c r="W38" s="42"/>
      <c r="X38" s="42"/>
      <c r="Y38" s="42"/>
      <c r="Z38" s="42"/>
    </row>
    <row r="39" ht="21.75" customHeight="1">
      <c r="A39" s="166"/>
      <c r="B39" s="59"/>
      <c r="C39" s="59"/>
      <c r="D39" s="59"/>
      <c r="E39" s="59"/>
      <c r="F39" s="59"/>
      <c r="G39" s="59"/>
      <c r="H39" s="59"/>
      <c r="I39" s="59"/>
      <c r="J39" s="59"/>
      <c r="K39" s="59"/>
      <c r="L39" s="59"/>
      <c r="M39" s="60"/>
      <c r="N39" s="167">
        <v>46327.0</v>
      </c>
      <c r="O39" s="63"/>
      <c r="P39" s="42"/>
      <c r="Q39" s="42"/>
      <c r="R39" s="42"/>
      <c r="S39" s="42"/>
      <c r="T39" s="42"/>
      <c r="U39" s="42"/>
      <c r="V39" s="42"/>
      <c r="W39" s="42"/>
      <c r="X39" s="42"/>
      <c r="Y39" s="42"/>
      <c r="Z39" s="42"/>
    </row>
    <row r="40" ht="69.75" customHeight="1">
      <c r="A40" s="171"/>
      <c r="B40" s="73"/>
      <c r="C40" s="73"/>
      <c r="D40" s="73"/>
      <c r="E40" s="73"/>
      <c r="F40" s="73"/>
      <c r="G40" s="73"/>
      <c r="H40" s="73"/>
      <c r="I40" s="73"/>
      <c r="J40" s="73"/>
      <c r="K40" s="73"/>
      <c r="L40" s="73"/>
      <c r="M40" s="75"/>
      <c r="N40" s="167">
        <v>46357.0</v>
      </c>
      <c r="O40" s="63"/>
      <c r="P40" s="42"/>
      <c r="Q40" s="42"/>
      <c r="R40" s="42"/>
      <c r="S40" s="42"/>
      <c r="T40" s="42"/>
      <c r="U40" s="42"/>
      <c r="V40" s="42"/>
      <c r="W40" s="42"/>
      <c r="X40" s="42"/>
      <c r="Y40" s="42"/>
      <c r="Z40" s="42"/>
    </row>
    <row r="41" ht="15.0" customHeight="1">
      <c r="A41" s="164" t="s">
        <v>154</v>
      </c>
      <c r="B41" s="54"/>
      <c r="C41" s="54"/>
      <c r="D41" s="54"/>
      <c r="E41" s="54"/>
      <c r="F41" s="54"/>
      <c r="G41" s="54"/>
      <c r="H41" s="54"/>
      <c r="I41" s="54"/>
      <c r="J41" s="54"/>
      <c r="K41" s="54"/>
      <c r="L41" s="54"/>
      <c r="M41" s="55"/>
      <c r="N41" s="165" t="s">
        <v>126</v>
      </c>
      <c r="O41" s="57"/>
      <c r="P41" s="42"/>
      <c r="Q41" s="42"/>
      <c r="R41" s="42"/>
      <c r="S41" s="42"/>
      <c r="T41" s="42"/>
      <c r="U41" s="42"/>
      <c r="V41" s="42"/>
      <c r="W41" s="42"/>
      <c r="X41" s="42"/>
      <c r="Y41" s="42"/>
      <c r="Z41" s="42"/>
    </row>
    <row r="42" ht="24.0" customHeight="1">
      <c r="A42" s="166" t="s">
        <v>155</v>
      </c>
      <c r="B42" s="59"/>
      <c r="C42" s="59"/>
      <c r="D42" s="59"/>
      <c r="E42" s="59"/>
      <c r="F42" s="59"/>
      <c r="G42" s="59"/>
      <c r="H42" s="59"/>
      <c r="I42" s="59"/>
      <c r="J42" s="59"/>
      <c r="K42" s="59"/>
      <c r="L42" s="59"/>
      <c r="M42" s="60"/>
      <c r="N42" s="172"/>
      <c r="O42" s="63"/>
      <c r="P42" s="42"/>
      <c r="Q42" s="42"/>
      <c r="R42" s="42"/>
      <c r="S42" s="42"/>
      <c r="T42" s="42"/>
      <c r="U42" s="42"/>
      <c r="V42" s="42"/>
      <c r="W42" s="42"/>
      <c r="X42" s="42"/>
      <c r="Y42" s="42"/>
      <c r="Z42" s="42"/>
    </row>
    <row r="43" ht="22.5" customHeight="1">
      <c r="A43" s="171"/>
      <c r="B43" s="73"/>
      <c r="C43" s="73"/>
      <c r="D43" s="73"/>
      <c r="E43" s="73"/>
      <c r="F43" s="73"/>
      <c r="G43" s="73"/>
      <c r="H43" s="73"/>
      <c r="I43" s="73"/>
      <c r="J43" s="73"/>
      <c r="K43" s="73"/>
      <c r="L43" s="73"/>
      <c r="M43" s="75"/>
      <c r="N43" s="173"/>
      <c r="O43" s="79"/>
      <c r="P43" s="42"/>
      <c r="Q43" s="42"/>
      <c r="R43" s="42"/>
      <c r="S43" s="42"/>
      <c r="T43" s="42"/>
      <c r="U43" s="42"/>
      <c r="V43" s="42"/>
      <c r="W43" s="42"/>
      <c r="X43" s="42"/>
      <c r="Y43" s="42"/>
      <c r="Z43" s="42"/>
    </row>
    <row r="44" ht="4.5" customHeight="1">
      <c r="A44" s="174"/>
      <c r="B44" s="100"/>
      <c r="C44" s="100"/>
      <c r="D44" s="100"/>
      <c r="E44" s="100"/>
      <c r="F44" s="100"/>
      <c r="G44" s="100"/>
      <c r="H44" s="100"/>
      <c r="I44" s="100"/>
      <c r="J44" s="100"/>
      <c r="K44" s="100"/>
      <c r="L44" s="100"/>
      <c r="M44" s="100"/>
      <c r="N44" s="100"/>
      <c r="O44" s="175"/>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117" t="s">
        <v>87</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117" t="s">
        <v>137</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117" t="s">
        <v>138</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117" t="s">
        <v>139</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117" t="s">
        <v>140</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117" t="s">
        <v>141</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117" t="s">
        <v>142</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117" t="s">
        <v>143</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117" t="s">
        <v>144</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117" t="s">
        <v>145</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117" t="s">
        <v>146</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117" t="s">
        <v>147</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117" t="s">
        <v>148</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79">
        <v>0.9</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79">
        <v>0.9</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5" orientation="portrait"/>
  <headerFooter>
    <oddFooter>&amp;RDiseñado por: Wilson Andrade González</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36"/>
      <c r="B1" s="38"/>
      <c r="C1" s="38"/>
      <c r="D1" s="39" t="s">
        <v>0</v>
      </c>
      <c r="E1" s="38"/>
      <c r="F1" s="38"/>
      <c r="G1" s="38"/>
      <c r="H1" s="38"/>
      <c r="I1" s="38"/>
      <c r="J1" s="38"/>
      <c r="K1" s="38"/>
      <c r="L1" s="38"/>
      <c r="M1" s="38"/>
      <c r="N1" s="38"/>
      <c r="O1" s="40"/>
      <c r="P1" s="42"/>
      <c r="Q1" s="42"/>
      <c r="R1" s="42"/>
      <c r="S1" s="42"/>
      <c r="T1" s="42"/>
      <c r="U1" s="42"/>
      <c r="V1" s="42"/>
      <c r="W1" s="42"/>
      <c r="X1" s="42"/>
      <c r="Y1" s="42"/>
      <c r="Z1" s="42"/>
    </row>
    <row r="2" ht="11.25" customHeight="1">
      <c r="A2" s="43"/>
      <c r="D2" s="44" t="s">
        <v>37</v>
      </c>
      <c r="O2" s="46"/>
      <c r="P2" s="42"/>
      <c r="Q2" s="42"/>
      <c r="R2" s="42"/>
      <c r="S2" s="42"/>
      <c r="T2" s="42"/>
      <c r="U2" s="42"/>
      <c r="V2" s="42"/>
      <c r="W2" s="42"/>
      <c r="X2" s="42"/>
      <c r="Y2" s="42"/>
      <c r="Z2" s="42"/>
    </row>
    <row r="3" ht="15.0" customHeight="1">
      <c r="A3" s="43"/>
      <c r="D3" s="48" t="s">
        <v>156</v>
      </c>
      <c r="O3" s="46"/>
      <c r="P3" s="42"/>
      <c r="Q3" s="42"/>
      <c r="R3" s="42"/>
      <c r="S3" s="42"/>
      <c r="T3" s="42"/>
      <c r="U3" s="42"/>
      <c r="V3" s="42"/>
      <c r="W3" s="42"/>
      <c r="X3" s="42"/>
      <c r="Y3" s="42"/>
      <c r="Z3" s="42"/>
    </row>
    <row r="4" ht="30.75" customHeight="1">
      <c r="A4" s="49"/>
      <c r="B4" s="50"/>
      <c r="C4" s="50"/>
      <c r="D4" s="51" t="s">
        <v>3</v>
      </c>
      <c r="E4" s="50"/>
      <c r="F4" s="50"/>
      <c r="G4" s="50"/>
      <c r="H4" s="50"/>
      <c r="I4" s="50"/>
      <c r="J4" s="50"/>
      <c r="K4" s="50"/>
      <c r="L4" s="50"/>
      <c r="M4" s="50"/>
      <c r="N4" s="50"/>
      <c r="O4" s="52"/>
      <c r="P4" s="42"/>
      <c r="Q4" s="42"/>
      <c r="R4" s="42"/>
      <c r="S4" s="42"/>
      <c r="T4" s="42"/>
      <c r="U4" s="42"/>
      <c r="V4" s="42"/>
      <c r="W4" s="42"/>
      <c r="X4" s="42"/>
      <c r="Y4" s="42"/>
      <c r="Z4" s="42"/>
    </row>
    <row r="5" ht="13.5" customHeight="1">
      <c r="A5" s="53" t="s">
        <v>42</v>
      </c>
      <c r="B5" s="54"/>
      <c r="C5" s="54"/>
      <c r="D5" s="54"/>
      <c r="E5" s="55"/>
      <c r="F5" s="62" t="str">
        <f>'SET-G. Proyectos'!J5</f>
        <v>GESTIÓN DE PROYECTOS</v>
      </c>
      <c r="G5" s="64"/>
      <c r="H5" s="64"/>
      <c r="I5" s="64"/>
      <c r="J5" s="64"/>
      <c r="K5" s="64"/>
      <c r="L5" s="64"/>
      <c r="M5" s="64"/>
      <c r="N5" s="64"/>
      <c r="O5" s="66"/>
      <c r="P5" s="42"/>
      <c r="Q5" s="42"/>
      <c r="R5" s="42"/>
      <c r="S5" s="42"/>
      <c r="T5" s="42"/>
      <c r="U5" s="42"/>
      <c r="V5" s="42"/>
      <c r="W5" s="42"/>
      <c r="X5" s="42"/>
      <c r="Y5" s="42"/>
      <c r="Z5" s="42"/>
    </row>
    <row r="6" ht="15.75" customHeight="1">
      <c r="A6" s="58" t="s">
        <v>6</v>
      </c>
      <c r="B6" s="59"/>
      <c r="C6" s="59"/>
      <c r="D6" s="59"/>
      <c r="E6" s="60"/>
      <c r="F6" s="61" t="str">
        <f>'SET-G. Proyectos'!$B12</f>
        <v>Tiempo proyectado Vs. Tiempo ejecutado</v>
      </c>
      <c r="G6" s="59"/>
      <c r="H6" s="59"/>
      <c r="I6" s="59"/>
      <c r="J6" s="59"/>
      <c r="K6" s="59"/>
      <c r="L6" s="59"/>
      <c r="M6" s="59"/>
      <c r="N6" s="59"/>
      <c r="O6" s="63"/>
      <c r="P6" s="42"/>
      <c r="Q6" s="42"/>
      <c r="R6" s="42"/>
      <c r="S6" s="42"/>
      <c r="T6" s="42"/>
      <c r="U6" s="42"/>
      <c r="V6" s="42"/>
      <c r="W6" s="42"/>
      <c r="X6" s="42"/>
      <c r="Y6" s="42"/>
      <c r="Z6" s="42"/>
    </row>
    <row r="7" ht="15.75" customHeight="1">
      <c r="A7" s="58" t="s">
        <v>45</v>
      </c>
      <c r="B7" s="59"/>
      <c r="C7" s="59"/>
      <c r="D7" s="59"/>
      <c r="E7" s="60"/>
      <c r="F7" s="68" t="str">
        <f>'SET-G. Proyectos'!F12</f>
        <v>Efectividad</v>
      </c>
      <c r="G7" s="59"/>
      <c r="H7" s="59"/>
      <c r="I7" s="59"/>
      <c r="J7" s="59"/>
      <c r="K7" s="59"/>
      <c r="L7" s="59"/>
      <c r="M7" s="59"/>
      <c r="N7" s="59"/>
      <c r="O7" s="63"/>
      <c r="P7" s="42"/>
      <c r="Q7" s="42"/>
      <c r="R7" s="42"/>
      <c r="S7" s="42"/>
      <c r="T7" s="42"/>
      <c r="U7" s="42"/>
      <c r="V7" s="42"/>
      <c r="W7" s="42"/>
      <c r="X7" s="42"/>
      <c r="Y7" s="42"/>
      <c r="Z7" s="42"/>
    </row>
    <row r="8" ht="17.25" customHeight="1">
      <c r="A8" s="71" t="s">
        <v>55</v>
      </c>
      <c r="B8" s="73"/>
      <c r="C8" s="73"/>
      <c r="D8" s="73"/>
      <c r="E8" s="75"/>
      <c r="F8" s="77" t="s">
        <v>56</v>
      </c>
      <c r="G8" s="78" t="str">
        <f>'SET-G. Proyectos'!A12</f>
        <v>IN05</v>
      </c>
      <c r="H8" s="73"/>
      <c r="I8" s="73"/>
      <c r="J8" s="73"/>
      <c r="K8" s="73"/>
      <c r="L8" s="73"/>
      <c r="M8" s="73"/>
      <c r="N8" s="73"/>
      <c r="O8" s="79"/>
      <c r="P8" s="42"/>
      <c r="Q8" s="42"/>
      <c r="R8" s="42"/>
      <c r="S8" s="42"/>
      <c r="T8" s="42"/>
      <c r="U8" s="42"/>
      <c r="V8" s="42"/>
      <c r="W8" s="42"/>
      <c r="X8" s="42"/>
      <c r="Y8" s="42"/>
      <c r="Z8" s="42"/>
    </row>
    <row r="9" ht="12.75" customHeight="1">
      <c r="A9" s="80" t="s">
        <v>57</v>
      </c>
      <c r="B9" s="38"/>
      <c r="C9" s="38"/>
      <c r="D9" s="81"/>
      <c r="E9" s="82" t="s">
        <v>58</v>
      </c>
      <c r="F9" s="83" t="s">
        <v>62</v>
      </c>
      <c r="G9" s="81"/>
      <c r="H9" s="82" t="s">
        <v>64</v>
      </c>
      <c r="I9" s="82" t="s">
        <v>67</v>
      </c>
      <c r="J9" s="83" t="s">
        <v>69</v>
      </c>
      <c r="K9" s="81"/>
      <c r="L9" s="84" t="s">
        <v>70</v>
      </c>
      <c r="M9" s="54"/>
      <c r="N9" s="54"/>
      <c r="O9" s="57"/>
      <c r="P9" s="42"/>
      <c r="Q9" s="42"/>
      <c r="R9" s="42"/>
      <c r="S9" s="42"/>
      <c r="T9" s="42"/>
      <c r="U9" s="42"/>
      <c r="V9" s="42"/>
      <c r="W9" s="42"/>
      <c r="X9" s="42"/>
      <c r="Y9" s="42"/>
      <c r="Z9" s="42"/>
    </row>
    <row r="10" ht="46.5" customHeight="1">
      <c r="A10" s="85"/>
      <c r="B10" s="86"/>
      <c r="C10" s="86"/>
      <c r="D10" s="87"/>
      <c r="E10" s="88"/>
      <c r="F10" s="89"/>
      <c r="G10" s="87"/>
      <c r="H10" s="88"/>
      <c r="I10" s="88"/>
      <c r="J10" s="89"/>
      <c r="K10" s="87"/>
      <c r="L10" s="90" t="s">
        <v>71</v>
      </c>
      <c r="M10" s="60"/>
      <c r="N10" s="90" t="s">
        <v>72</v>
      </c>
      <c r="O10" s="63"/>
      <c r="P10" s="42"/>
      <c r="Q10" s="42"/>
      <c r="R10" s="42"/>
      <c r="S10" s="42"/>
      <c r="T10" s="42"/>
      <c r="U10" s="42"/>
      <c r="V10" s="42"/>
      <c r="W10" s="42"/>
      <c r="X10" s="42"/>
      <c r="Y10" s="42"/>
      <c r="Z10" s="42"/>
    </row>
    <row r="11" ht="39.75" customHeight="1">
      <c r="A11" s="91" t="str">
        <f>'SET-G. Proyectos'!$C12</f>
        <v>Determinar la eficiencia, eficacia y efectividad de los tiempos estimados frente al ejecutado de las obras públicas realizadas por la entidad. </v>
      </c>
      <c r="B11" s="73"/>
      <c r="C11" s="73"/>
      <c r="D11" s="75"/>
      <c r="E11" s="92" t="s">
        <v>157</v>
      </c>
      <c r="F11" s="93" t="str">
        <f>'SET-G. Proyectos'!$D12</f>
        <v>(Tiempo ejecutado / Tiempo proyectado*100) </v>
      </c>
      <c r="G11" s="75"/>
      <c r="H11" s="94">
        <f>$O18</f>
        <v>1.5</v>
      </c>
      <c r="I11" s="95" t="str">
        <f>'SET-G. Proyectos'!$E12</f>
        <v>Semestral</v>
      </c>
      <c r="J11" s="97" t="s">
        <v>87</v>
      </c>
      <c r="K11" s="73"/>
      <c r="L11" s="73"/>
      <c r="M11" s="73"/>
      <c r="N11" s="73"/>
      <c r="O11" s="79"/>
      <c r="P11" s="42"/>
      <c r="Q11" s="42"/>
      <c r="R11" s="42"/>
      <c r="S11" s="42"/>
      <c r="T11" s="42"/>
      <c r="U11" s="42"/>
      <c r="V11" s="42"/>
      <c r="W11" s="42"/>
      <c r="X11" s="42"/>
      <c r="Y11" s="42"/>
      <c r="Z11" s="42"/>
    </row>
    <row r="12" ht="13.5" customHeight="1">
      <c r="A12" s="99" t="s">
        <v>88</v>
      </c>
      <c r="B12" s="100"/>
      <c r="C12" s="100"/>
      <c r="D12" s="100"/>
      <c r="E12" s="100"/>
      <c r="F12" s="100"/>
      <c r="G12" s="100"/>
      <c r="H12" s="100"/>
      <c r="I12" s="100"/>
      <c r="J12" s="100"/>
      <c r="K12" s="100"/>
      <c r="L12" s="100"/>
      <c r="M12" s="100"/>
      <c r="N12" s="100"/>
      <c r="O12" s="101"/>
      <c r="P12" s="42"/>
      <c r="Q12" s="42"/>
      <c r="R12" s="42"/>
      <c r="S12" s="42"/>
      <c r="T12" s="42"/>
      <c r="U12" s="42"/>
      <c r="V12" s="42"/>
      <c r="W12" s="42"/>
      <c r="X12" s="42"/>
      <c r="Y12" s="42"/>
      <c r="Z12" s="42"/>
    </row>
    <row r="13" ht="16.5" customHeight="1">
      <c r="A13" s="102" t="s">
        <v>89</v>
      </c>
      <c r="B13" s="50"/>
      <c r="C13" s="50"/>
      <c r="D13" s="50"/>
      <c r="E13" s="50"/>
      <c r="F13" s="50"/>
      <c r="G13" s="50"/>
      <c r="H13" s="50"/>
      <c r="I13" s="50"/>
      <c r="J13" s="50"/>
      <c r="K13" s="50"/>
      <c r="L13" s="50"/>
      <c r="M13" s="50"/>
      <c r="N13" s="50"/>
      <c r="O13" s="52"/>
      <c r="P13" s="42"/>
      <c r="Q13" s="42"/>
      <c r="R13" s="42"/>
      <c r="S13" s="42"/>
      <c r="T13" s="42"/>
      <c r="U13" s="42"/>
      <c r="V13" s="42"/>
      <c r="W13" s="42"/>
      <c r="X13" s="42"/>
      <c r="Y13" s="42"/>
      <c r="Z13" s="42"/>
    </row>
    <row r="14" ht="15.0" customHeight="1">
      <c r="A14" s="103" t="s">
        <v>90</v>
      </c>
      <c r="B14" s="104"/>
      <c r="C14" s="104"/>
      <c r="D14" s="104"/>
      <c r="E14" s="104"/>
      <c r="F14" s="104"/>
      <c r="G14" s="104"/>
      <c r="H14" s="104"/>
      <c r="I14" s="104"/>
      <c r="J14" s="104"/>
      <c r="K14" s="104"/>
      <c r="L14" s="104"/>
      <c r="M14" s="104"/>
      <c r="N14" s="104"/>
      <c r="O14" s="105"/>
      <c r="P14" s="42"/>
      <c r="Q14" s="42"/>
      <c r="R14" s="42"/>
      <c r="S14" s="42"/>
      <c r="T14" s="42"/>
      <c r="U14" s="42"/>
      <c r="V14" s="106"/>
      <c r="W14" s="108"/>
      <c r="X14" s="108"/>
      <c r="Y14" s="42"/>
      <c r="Z14" s="42"/>
    </row>
    <row r="15" ht="16.5" customHeight="1">
      <c r="A15" s="110" t="s">
        <v>91</v>
      </c>
      <c r="B15" s="54"/>
      <c r="C15" s="54"/>
      <c r="D15" s="54"/>
      <c r="E15" s="54"/>
      <c r="F15" s="54"/>
      <c r="G15" s="54"/>
      <c r="H15" s="54"/>
      <c r="I15" s="54"/>
      <c r="J15" s="54"/>
      <c r="K15" s="54"/>
      <c r="L15" s="54"/>
      <c r="M15" s="54"/>
      <c r="N15" s="54"/>
      <c r="O15" s="57"/>
      <c r="P15" s="42"/>
      <c r="Q15" s="42"/>
      <c r="R15" s="42"/>
      <c r="S15" s="42"/>
      <c r="T15" s="42"/>
      <c r="U15" s="42"/>
      <c r="V15" s="106"/>
      <c r="W15" s="112"/>
      <c r="X15" s="112"/>
      <c r="Y15" s="42"/>
      <c r="Z15" s="42"/>
    </row>
    <row r="16" ht="16.5" customHeight="1">
      <c r="A16" s="113" t="s">
        <v>92</v>
      </c>
      <c r="B16" s="60"/>
      <c r="C16" s="114" t="s">
        <v>19</v>
      </c>
      <c r="D16" s="114" t="s">
        <v>20</v>
      </c>
      <c r="E16" s="114" t="s">
        <v>21</v>
      </c>
      <c r="F16" s="114" t="s">
        <v>22</v>
      </c>
      <c r="G16" s="114" t="s">
        <v>23</v>
      </c>
      <c r="H16" s="114" t="s">
        <v>24</v>
      </c>
      <c r="I16" s="114" t="s">
        <v>25</v>
      </c>
      <c r="J16" s="114" t="s">
        <v>26</v>
      </c>
      <c r="K16" s="114" t="s">
        <v>27</v>
      </c>
      <c r="L16" s="114" t="s">
        <v>28</v>
      </c>
      <c r="M16" s="114" t="s">
        <v>29</v>
      </c>
      <c r="N16" s="114" t="s">
        <v>30</v>
      </c>
      <c r="O16" s="118" t="s">
        <v>95</v>
      </c>
      <c r="P16" s="42"/>
      <c r="Q16" s="42"/>
      <c r="R16" s="42"/>
      <c r="S16" s="42"/>
      <c r="T16" s="42"/>
      <c r="U16" s="42"/>
      <c r="V16" s="106"/>
      <c r="W16" s="112"/>
      <c r="X16" s="112"/>
      <c r="Y16" s="42"/>
      <c r="Z16" s="42"/>
    </row>
    <row r="17" ht="16.5" customHeight="1">
      <c r="A17" s="120" t="s">
        <v>12</v>
      </c>
      <c r="B17" s="60"/>
      <c r="C17" s="123">
        <f>+'SET-G. Proyectos'!J12</f>
        <v>1</v>
      </c>
      <c r="D17" s="123">
        <f>+C17</f>
        <v>1</v>
      </c>
      <c r="E17" s="123">
        <f t="shared" ref="E17:N17" si="1">$O$17</f>
        <v>1</v>
      </c>
      <c r="F17" s="123">
        <f t="shared" si="1"/>
        <v>1</v>
      </c>
      <c r="G17" s="123">
        <f t="shared" si="1"/>
        <v>1</v>
      </c>
      <c r="H17" s="123">
        <f t="shared" si="1"/>
        <v>1</v>
      </c>
      <c r="I17" s="123">
        <f t="shared" si="1"/>
        <v>1</v>
      </c>
      <c r="J17" s="123">
        <f t="shared" si="1"/>
        <v>1</v>
      </c>
      <c r="K17" s="123">
        <f t="shared" si="1"/>
        <v>1</v>
      </c>
      <c r="L17" s="123">
        <f t="shared" si="1"/>
        <v>1</v>
      </c>
      <c r="M17" s="123">
        <f t="shared" si="1"/>
        <v>1</v>
      </c>
      <c r="N17" s="123">
        <f t="shared" si="1"/>
        <v>1</v>
      </c>
      <c r="O17" s="126">
        <f>'SET-G. Proyectos'!J12</f>
        <v>1</v>
      </c>
      <c r="P17" s="42"/>
      <c r="Q17" s="42"/>
      <c r="R17" s="42"/>
      <c r="S17" s="42"/>
      <c r="T17" s="42"/>
      <c r="U17" s="42"/>
      <c r="V17" s="106"/>
      <c r="W17" s="112"/>
      <c r="X17" s="112"/>
      <c r="Y17" s="42"/>
      <c r="Z17" s="42"/>
    </row>
    <row r="18" ht="17.25" customHeight="1">
      <c r="A18" s="120" t="s">
        <v>113</v>
      </c>
      <c r="B18" s="60"/>
      <c r="C18" s="123">
        <f>+'SET-G. Proyectos'!K12</f>
        <v>1.5</v>
      </c>
      <c r="D18" s="123">
        <f t="shared" ref="D18:N18" si="2">$O$18</f>
        <v>1.5</v>
      </c>
      <c r="E18" s="123">
        <f t="shared" si="2"/>
        <v>1.5</v>
      </c>
      <c r="F18" s="123">
        <f t="shared" si="2"/>
        <v>1.5</v>
      </c>
      <c r="G18" s="123">
        <f t="shared" si="2"/>
        <v>1.5</v>
      </c>
      <c r="H18" s="123">
        <f t="shared" si="2"/>
        <v>1.5</v>
      </c>
      <c r="I18" s="123">
        <f t="shared" si="2"/>
        <v>1.5</v>
      </c>
      <c r="J18" s="123">
        <f t="shared" si="2"/>
        <v>1.5</v>
      </c>
      <c r="K18" s="123">
        <f t="shared" si="2"/>
        <v>1.5</v>
      </c>
      <c r="L18" s="123">
        <f t="shared" si="2"/>
        <v>1.5</v>
      </c>
      <c r="M18" s="123">
        <f t="shared" si="2"/>
        <v>1.5</v>
      </c>
      <c r="N18" s="123">
        <f t="shared" si="2"/>
        <v>1.5</v>
      </c>
      <c r="O18" s="126">
        <f>'SET-G. Proyectos'!K12</f>
        <v>1.5</v>
      </c>
      <c r="P18" s="42"/>
      <c r="Q18" s="42"/>
      <c r="R18" s="42"/>
      <c r="S18" s="180"/>
      <c r="T18" s="42"/>
      <c r="U18" s="42"/>
      <c r="V18" s="106"/>
      <c r="W18" s="112"/>
      <c r="X18" s="112"/>
      <c r="Y18" s="42"/>
      <c r="Z18" s="42"/>
    </row>
    <row r="19" ht="17.25" customHeight="1">
      <c r="A19" s="129" t="s">
        <v>114</v>
      </c>
      <c r="B19" s="60"/>
      <c r="C19" s="181" t="str">
        <f t="shared" ref="C19:O19" si="3">IF((C21),C21/C20,"-")</f>
        <v>-</v>
      </c>
      <c r="D19" s="181" t="str">
        <f t="shared" si="3"/>
        <v>-</v>
      </c>
      <c r="E19" s="181" t="str">
        <f t="shared" si="3"/>
        <v>-</v>
      </c>
      <c r="F19" s="181" t="str">
        <f t="shared" si="3"/>
        <v>-</v>
      </c>
      <c r="G19" s="181" t="str">
        <f t="shared" si="3"/>
        <v>-</v>
      </c>
      <c r="H19" s="181">
        <f t="shared" si="3"/>
        <v>1.434782609</v>
      </c>
      <c r="I19" s="181" t="str">
        <f t="shared" si="3"/>
        <v>-</v>
      </c>
      <c r="J19" s="181" t="str">
        <f t="shared" si="3"/>
        <v>-</v>
      </c>
      <c r="K19" s="181" t="str">
        <f t="shared" si="3"/>
        <v>-</v>
      </c>
      <c r="L19" s="181" t="str">
        <f t="shared" si="3"/>
        <v>-</v>
      </c>
      <c r="M19" s="181" t="str">
        <f t="shared" si="3"/>
        <v>-</v>
      </c>
      <c r="N19" s="181" t="str">
        <f t="shared" si="3"/>
        <v>-</v>
      </c>
      <c r="O19" s="181">
        <f t="shared" si="3"/>
        <v>1.434782609</v>
      </c>
      <c r="P19" s="42"/>
      <c r="Q19" s="42"/>
      <c r="R19" s="42"/>
      <c r="S19" s="42"/>
      <c r="T19" s="42"/>
      <c r="U19" s="42"/>
      <c r="V19" s="106"/>
      <c r="W19" s="112"/>
      <c r="X19" s="112"/>
      <c r="Y19" s="42"/>
      <c r="Z19" s="42"/>
    </row>
    <row r="20" ht="17.25" customHeight="1">
      <c r="A20" s="182" t="s">
        <v>115</v>
      </c>
      <c r="B20" s="136" t="s">
        <v>158</v>
      </c>
      <c r="C20" s="183"/>
      <c r="D20" s="183"/>
      <c r="E20" s="183"/>
      <c r="F20" s="183"/>
      <c r="G20" s="183"/>
      <c r="H20" s="183">
        <v>690.0</v>
      </c>
      <c r="I20" s="183"/>
      <c r="J20" s="183"/>
      <c r="K20" s="183"/>
      <c r="L20" s="183"/>
      <c r="M20" s="183"/>
      <c r="N20" s="183"/>
      <c r="O20" s="184">
        <f t="shared" ref="O20:O21" si="4">SUM(C20:N20)</f>
        <v>690</v>
      </c>
      <c r="P20" s="42"/>
      <c r="Q20" s="42"/>
      <c r="R20" s="42"/>
      <c r="S20" s="42"/>
      <c r="T20" s="42"/>
      <c r="U20" s="42"/>
      <c r="V20" s="106"/>
      <c r="W20" s="112"/>
      <c r="X20" s="112"/>
      <c r="Y20" s="42"/>
      <c r="Z20" s="42"/>
    </row>
    <row r="21" ht="15.75" customHeight="1">
      <c r="A21" s="140"/>
      <c r="B21" s="136" t="s">
        <v>159</v>
      </c>
      <c r="C21" s="183"/>
      <c r="D21" s="183"/>
      <c r="E21" s="183"/>
      <c r="F21" s="183"/>
      <c r="G21" s="183"/>
      <c r="H21" s="183">
        <v>990.0</v>
      </c>
      <c r="I21" s="183"/>
      <c r="J21" s="183"/>
      <c r="K21" s="183"/>
      <c r="L21" s="183"/>
      <c r="M21" s="183"/>
      <c r="N21" s="183"/>
      <c r="O21" s="184">
        <f t="shared" si="4"/>
        <v>990</v>
      </c>
      <c r="P21" s="42"/>
      <c r="Q21" s="42"/>
      <c r="R21" s="42"/>
      <c r="S21" s="42"/>
      <c r="T21" s="42"/>
      <c r="U21" s="42"/>
      <c r="V21" s="106"/>
      <c r="W21" s="112"/>
      <c r="X21" s="112"/>
      <c r="Y21" s="42"/>
      <c r="Z21" s="42"/>
    </row>
    <row r="22" ht="12.75" customHeight="1">
      <c r="A22" s="140"/>
      <c r="B22" s="185"/>
      <c r="C22" s="176"/>
      <c r="D22" s="176"/>
      <c r="E22" s="176"/>
      <c r="F22" s="176"/>
      <c r="G22" s="176"/>
      <c r="H22" s="176"/>
      <c r="I22" s="176"/>
      <c r="J22" s="176"/>
      <c r="K22" s="176"/>
      <c r="L22" s="176"/>
      <c r="M22" s="176"/>
      <c r="N22" s="176"/>
      <c r="O22" s="127"/>
      <c r="P22" s="186"/>
      <c r="Q22" s="186"/>
      <c r="R22" s="186"/>
      <c r="S22" s="186"/>
      <c r="T22" s="186"/>
      <c r="U22" s="186"/>
      <c r="V22" s="187"/>
      <c r="W22" s="188"/>
      <c r="X22" s="188"/>
      <c r="Y22" s="186"/>
      <c r="Z22" s="186"/>
    </row>
    <row r="23" ht="12.75" customHeight="1">
      <c r="A23" s="144"/>
      <c r="B23" s="146" t="s">
        <v>122</v>
      </c>
      <c r="C23" s="147"/>
      <c r="D23" s="147"/>
      <c r="E23" s="147"/>
      <c r="F23" s="147"/>
      <c r="G23" s="147"/>
      <c r="H23" s="147"/>
      <c r="I23" s="147"/>
      <c r="J23" s="147"/>
      <c r="K23" s="147"/>
      <c r="L23" s="147"/>
      <c r="M23" s="147"/>
      <c r="N23" s="147"/>
      <c r="O23" s="148"/>
      <c r="P23" s="42"/>
      <c r="Q23" s="42"/>
      <c r="R23" s="42"/>
      <c r="S23" s="42"/>
      <c r="T23" s="42"/>
      <c r="U23" s="42"/>
      <c r="V23" s="106"/>
      <c r="W23" s="112"/>
      <c r="X23" s="112"/>
      <c r="Y23" s="42"/>
      <c r="Z23" s="42"/>
    </row>
    <row r="24" ht="14.25" customHeight="1">
      <c r="A24" s="149" t="s">
        <v>123</v>
      </c>
      <c r="B24" s="38"/>
      <c r="C24" s="81"/>
      <c r="D24" s="150" t="str">
        <f>'SET-G. Proyectos'!$G12</f>
        <v>&lt;=100%</v>
      </c>
      <c r="E24" s="151"/>
      <c r="F24" s="151"/>
      <c r="G24" s="152"/>
      <c r="H24" s="150" t="str">
        <f>'SET-G. Proyectos'!$H12</f>
        <v>100%-150%</v>
      </c>
      <c r="I24" s="151"/>
      <c r="J24" s="151"/>
      <c r="K24" s="152"/>
      <c r="L24" s="150" t="str">
        <f>'SET-G. Proyectos'!$I12</f>
        <v>&gt;150%</v>
      </c>
      <c r="M24" s="151"/>
      <c r="N24" s="151"/>
      <c r="O24" s="152"/>
      <c r="P24" s="42"/>
      <c r="Q24" s="42"/>
      <c r="R24" s="42"/>
      <c r="S24" s="42"/>
      <c r="T24" s="42"/>
      <c r="U24" s="42"/>
      <c r="V24" s="106"/>
      <c r="W24" s="112"/>
      <c r="X24" s="112"/>
      <c r="Y24" s="42"/>
      <c r="Z24" s="42"/>
    </row>
    <row r="25" ht="33.0" customHeight="1">
      <c r="A25" s="49"/>
      <c r="B25" s="50"/>
      <c r="C25" s="154"/>
      <c r="D25" s="155" t="s">
        <v>15</v>
      </c>
      <c r="E25" s="156"/>
      <c r="F25" s="156"/>
      <c r="G25" s="157"/>
      <c r="H25" s="158" t="s">
        <v>16</v>
      </c>
      <c r="I25" s="156"/>
      <c r="J25" s="156"/>
      <c r="K25" s="157"/>
      <c r="L25" s="159" t="s">
        <v>17</v>
      </c>
      <c r="M25" s="156"/>
      <c r="N25" s="156"/>
      <c r="O25" s="160"/>
      <c r="P25" s="42"/>
      <c r="Q25" s="42"/>
      <c r="R25" s="42"/>
      <c r="S25" s="42"/>
      <c r="T25" s="42"/>
      <c r="U25" s="42"/>
      <c r="V25" s="106"/>
      <c r="W25" s="112"/>
      <c r="X25" s="112"/>
      <c r="Y25" s="42"/>
      <c r="Z25" s="42"/>
    </row>
    <row r="26" ht="15.75" customHeight="1">
      <c r="A26" s="161" t="s">
        <v>124</v>
      </c>
      <c r="B26" s="156"/>
      <c r="C26" s="156"/>
      <c r="D26" s="156"/>
      <c r="E26" s="156"/>
      <c r="F26" s="156"/>
      <c r="G26" s="156"/>
      <c r="H26" s="156"/>
      <c r="I26" s="156"/>
      <c r="J26" s="156"/>
      <c r="K26" s="156"/>
      <c r="L26" s="156"/>
      <c r="M26" s="156"/>
      <c r="N26" s="156"/>
      <c r="O26" s="160"/>
      <c r="P26" s="42"/>
      <c r="Q26" s="42"/>
      <c r="R26" s="42"/>
      <c r="S26" s="42"/>
      <c r="T26" s="42"/>
      <c r="U26" s="42"/>
      <c r="V26" s="106"/>
      <c r="W26" s="112"/>
      <c r="X26" s="112"/>
      <c r="Y26" s="42"/>
      <c r="Z26" s="42"/>
    </row>
    <row r="27" ht="264.75" customHeight="1">
      <c r="A27" s="162"/>
      <c r="B27" s="151"/>
      <c r="C27" s="151"/>
      <c r="D27" s="151"/>
      <c r="E27" s="151"/>
      <c r="F27" s="151"/>
      <c r="G27" s="151"/>
      <c r="H27" s="151"/>
      <c r="I27" s="151"/>
      <c r="J27" s="151"/>
      <c r="K27" s="151"/>
      <c r="L27" s="151"/>
      <c r="M27" s="151"/>
      <c r="N27" s="151"/>
      <c r="O27" s="152"/>
      <c r="P27" s="42"/>
      <c r="Q27" s="42"/>
      <c r="R27" s="42"/>
      <c r="S27" s="42"/>
      <c r="T27" s="42"/>
      <c r="U27" s="42"/>
      <c r="V27" s="106"/>
      <c r="W27" s="42"/>
      <c r="X27" s="42"/>
      <c r="Y27" s="42"/>
      <c r="Z27" s="42"/>
    </row>
    <row r="28" ht="15.0" customHeight="1">
      <c r="A28" s="164" t="s">
        <v>160</v>
      </c>
      <c r="B28" s="54"/>
      <c r="C28" s="54"/>
      <c r="D28" s="54"/>
      <c r="E28" s="54"/>
      <c r="F28" s="54"/>
      <c r="G28" s="54"/>
      <c r="H28" s="54"/>
      <c r="I28" s="54"/>
      <c r="J28" s="54"/>
      <c r="K28" s="54"/>
      <c r="L28" s="54"/>
      <c r="M28" s="55"/>
      <c r="N28" s="165" t="s">
        <v>126</v>
      </c>
      <c r="O28" s="57"/>
      <c r="P28" s="42"/>
      <c r="Q28" s="42"/>
      <c r="R28" s="42"/>
      <c r="S28" s="42"/>
      <c r="T28" s="42"/>
      <c r="U28" s="42"/>
      <c r="V28" s="42"/>
      <c r="W28" s="42"/>
      <c r="X28" s="42"/>
      <c r="Y28" s="42"/>
      <c r="Z28" s="42"/>
    </row>
    <row r="29" ht="26.25" customHeight="1">
      <c r="A29" s="166"/>
      <c r="B29" s="59"/>
      <c r="C29" s="59"/>
      <c r="D29" s="59"/>
      <c r="E29" s="59"/>
      <c r="F29" s="59"/>
      <c r="G29" s="59"/>
      <c r="H29" s="59"/>
      <c r="I29" s="59"/>
      <c r="J29" s="59"/>
      <c r="K29" s="59"/>
      <c r="L29" s="59"/>
      <c r="M29" s="60"/>
      <c r="N29" s="167">
        <v>46023.0</v>
      </c>
      <c r="O29" s="63"/>
      <c r="P29" s="42"/>
      <c r="Q29" s="42"/>
      <c r="R29" s="42"/>
      <c r="S29" s="42"/>
      <c r="T29" s="42"/>
      <c r="U29" s="42"/>
      <c r="V29" s="42"/>
      <c r="W29" s="42"/>
      <c r="X29" s="42"/>
      <c r="Y29" s="42"/>
      <c r="Z29" s="42"/>
    </row>
    <row r="30" ht="59.25" customHeight="1">
      <c r="A30" s="166"/>
      <c r="B30" s="59"/>
      <c r="C30" s="59"/>
      <c r="D30" s="59"/>
      <c r="E30" s="59"/>
      <c r="F30" s="59"/>
      <c r="G30" s="59"/>
      <c r="H30" s="59"/>
      <c r="I30" s="59"/>
      <c r="J30" s="59"/>
      <c r="K30" s="59"/>
      <c r="L30" s="59"/>
      <c r="M30" s="60"/>
      <c r="N30" s="167">
        <v>46054.0</v>
      </c>
      <c r="O30" s="63"/>
      <c r="P30" s="42"/>
      <c r="Q30" s="42"/>
      <c r="R30" s="42"/>
      <c r="S30" s="42"/>
      <c r="T30" s="42"/>
      <c r="U30" s="42"/>
      <c r="V30" s="42"/>
      <c r="W30" s="42"/>
      <c r="X30" s="42"/>
      <c r="Y30" s="42"/>
      <c r="Z30" s="42"/>
    </row>
    <row r="31" ht="16.5" customHeight="1">
      <c r="A31" s="169"/>
      <c r="B31" s="59"/>
      <c r="C31" s="59"/>
      <c r="D31" s="59"/>
      <c r="E31" s="59"/>
      <c r="F31" s="59"/>
      <c r="G31" s="59"/>
      <c r="H31" s="59"/>
      <c r="I31" s="59"/>
      <c r="J31" s="59"/>
      <c r="K31" s="59"/>
      <c r="L31" s="59"/>
      <c r="M31" s="60"/>
      <c r="N31" s="167">
        <v>46082.0</v>
      </c>
      <c r="O31" s="63"/>
      <c r="P31" s="42"/>
      <c r="Q31" s="42"/>
      <c r="R31" s="42"/>
      <c r="S31" s="42"/>
      <c r="T31" s="42"/>
      <c r="U31" s="42"/>
      <c r="V31" s="42"/>
      <c r="W31" s="42"/>
      <c r="X31" s="42"/>
      <c r="Y31" s="42"/>
      <c r="Z31" s="42"/>
    </row>
    <row r="32" ht="16.5" customHeight="1">
      <c r="A32" s="166"/>
      <c r="B32" s="59"/>
      <c r="C32" s="59"/>
      <c r="D32" s="59"/>
      <c r="E32" s="59"/>
      <c r="F32" s="59"/>
      <c r="G32" s="59"/>
      <c r="H32" s="59"/>
      <c r="I32" s="59"/>
      <c r="J32" s="59"/>
      <c r="K32" s="59"/>
      <c r="L32" s="59"/>
      <c r="M32" s="60"/>
      <c r="N32" s="167">
        <v>46113.0</v>
      </c>
      <c r="O32" s="63"/>
      <c r="P32" s="42"/>
      <c r="Q32" s="42"/>
      <c r="R32" s="42"/>
      <c r="S32" s="42"/>
      <c r="T32" s="42"/>
      <c r="U32" s="42"/>
      <c r="V32" s="42"/>
      <c r="W32" s="42"/>
      <c r="X32" s="42"/>
      <c r="Y32" s="42"/>
      <c r="Z32" s="42"/>
    </row>
    <row r="33" ht="16.5" customHeight="1">
      <c r="A33" s="166"/>
      <c r="B33" s="59"/>
      <c r="C33" s="59"/>
      <c r="D33" s="59"/>
      <c r="E33" s="59"/>
      <c r="F33" s="59"/>
      <c r="G33" s="59"/>
      <c r="H33" s="59"/>
      <c r="I33" s="59"/>
      <c r="J33" s="59"/>
      <c r="K33" s="59"/>
      <c r="L33" s="59"/>
      <c r="M33" s="60"/>
      <c r="N33" s="167">
        <v>46143.0</v>
      </c>
      <c r="O33" s="63"/>
      <c r="P33" s="42"/>
      <c r="Q33" s="42"/>
      <c r="R33" s="42"/>
      <c r="S33" s="42"/>
      <c r="T33" s="42"/>
      <c r="U33" s="42"/>
      <c r="V33" s="42"/>
      <c r="W33" s="42"/>
      <c r="X33" s="42"/>
      <c r="Y33" s="42"/>
      <c r="Z33" s="42"/>
    </row>
    <row r="34" ht="75.0" customHeight="1">
      <c r="A34" s="170" t="s">
        <v>161</v>
      </c>
      <c r="B34" s="59"/>
      <c r="C34" s="59"/>
      <c r="D34" s="59"/>
      <c r="E34" s="59"/>
      <c r="F34" s="59"/>
      <c r="G34" s="59"/>
      <c r="H34" s="59"/>
      <c r="I34" s="59"/>
      <c r="J34" s="59"/>
      <c r="K34" s="59"/>
      <c r="L34" s="59"/>
      <c r="M34" s="60"/>
      <c r="N34" s="167">
        <v>46174.0</v>
      </c>
      <c r="O34" s="63"/>
      <c r="P34" s="42"/>
      <c r="Q34" s="42"/>
      <c r="R34" s="42"/>
      <c r="S34" s="42"/>
      <c r="T34" s="42"/>
      <c r="U34" s="42"/>
      <c r="V34" s="42"/>
      <c r="W34" s="42"/>
      <c r="X34" s="42"/>
      <c r="Y34" s="42"/>
      <c r="Z34" s="42"/>
    </row>
    <row r="35" ht="46.5" customHeight="1">
      <c r="A35" s="166"/>
      <c r="B35" s="59"/>
      <c r="C35" s="59"/>
      <c r="D35" s="59"/>
      <c r="E35" s="59"/>
      <c r="F35" s="59"/>
      <c r="G35" s="59"/>
      <c r="H35" s="59"/>
      <c r="I35" s="59"/>
      <c r="J35" s="59"/>
      <c r="K35" s="59"/>
      <c r="L35" s="59"/>
      <c r="M35" s="60"/>
      <c r="N35" s="167">
        <v>46204.0</v>
      </c>
      <c r="O35" s="63"/>
      <c r="P35" s="42"/>
      <c r="Q35" s="42"/>
      <c r="R35" s="42"/>
      <c r="S35" s="42"/>
      <c r="T35" s="42"/>
      <c r="U35" s="42"/>
      <c r="V35" s="42"/>
      <c r="W35" s="42"/>
      <c r="X35" s="42"/>
      <c r="Y35" s="42"/>
      <c r="Z35" s="42"/>
    </row>
    <row r="36" ht="45.0" customHeight="1">
      <c r="A36" s="166"/>
      <c r="B36" s="59"/>
      <c r="C36" s="59"/>
      <c r="D36" s="59"/>
      <c r="E36" s="59"/>
      <c r="F36" s="59"/>
      <c r="G36" s="59"/>
      <c r="H36" s="59"/>
      <c r="I36" s="59"/>
      <c r="J36" s="59"/>
      <c r="K36" s="59"/>
      <c r="L36" s="59"/>
      <c r="M36" s="60"/>
      <c r="N36" s="167">
        <v>46235.0</v>
      </c>
      <c r="O36" s="63"/>
      <c r="P36" s="42"/>
      <c r="Q36" s="42"/>
      <c r="R36" s="42"/>
      <c r="S36" s="42"/>
      <c r="T36" s="42"/>
      <c r="U36" s="42"/>
      <c r="V36" s="42"/>
      <c r="W36" s="42"/>
      <c r="X36" s="42"/>
      <c r="Y36" s="42"/>
      <c r="Z36" s="42"/>
    </row>
    <row r="37" ht="22.5" customHeight="1">
      <c r="A37" s="166"/>
      <c r="B37" s="59"/>
      <c r="C37" s="59"/>
      <c r="D37" s="59"/>
      <c r="E37" s="59"/>
      <c r="F37" s="59"/>
      <c r="G37" s="59"/>
      <c r="H37" s="59"/>
      <c r="I37" s="59"/>
      <c r="J37" s="59"/>
      <c r="K37" s="59"/>
      <c r="L37" s="59"/>
      <c r="M37" s="60"/>
      <c r="N37" s="167">
        <v>46266.0</v>
      </c>
      <c r="O37" s="63"/>
      <c r="P37" s="42"/>
      <c r="Q37" s="42"/>
      <c r="R37" s="42"/>
      <c r="S37" s="42"/>
      <c r="T37" s="42"/>
      <c r="U37" s="42"/>
      <c r="V37" s="42"/>
      <c r="W37" s="42"/>
      <c r="X37" s="42"/>
      <c r="Y37" s="42"/>
      <c r="Z37" s="42"/>
    </row>
    <row r="38" ht="63.75" customHeight="1">
      <c r="A38" s="166"/>
      <c r="B38" s="59"/>
      <c r="C38" s="59"/>
      <c r="D38" s="59"/>
      <c r="E38" s="59"/>
      <c r="F38" s="59"/>
      <c r="G38" s="59"/>
      <c r="H38" s="59"/>
      <c r="I38" s="59"/>
      <c r="J38" s="59"/>
      <c r="K38" s="59"/>
      <c r="L38" s="59"/>
      <c r="M38" s="60"/>
      <c r="N38" s="167">
        <v>46296.0</v>
      </c>
      <c r="O38" s="63"/>
      <c r="P38" s="42"/>
      <c r="Q38" s="42"/>
      <c r="R38" s="42"/>
      <c r="S38" s="42"/>
      <c r="T38" s="42"/>
      <c r="U38" s="42"/>
      <c r="V38" s="42"/>
      <c r="W38" s="42"/>
      <c r="X38" s="42"/>
      <c r="Y38" s="42"/>
      <c r="Z38" s="42"/>
    </row>
    <row r="39" ht="42.75" customHeight="1">
      <c r="A39" s="166"/>
      <c r="B39" s="59"/>
      <c r="C39" s="59"/>
      <c r="D39" s="59"/>
      <c r="E39" s="59"/>
      <c r="F39" s="59"/>
      <c r="G39" s="59"/>
      <c r="H39" s="59"/>
      <c r="I39" s="59"/>
      <c r="J39" s="59"/>
      <c r="K39" s="59"/>
      <c r="L39" s="59"/>
      <c r="M39" s="60"/>
      <c r="N39" s="167">
        <v>46327.0</v>
      </c>
      <c r="O39" s="63"/>
      <c r="P39" s="42"/>
      <c r="Q39" s="42"/>
      <c r="R39" s="42"/>
      <c r="S39" s="42"/>
      <c r="T39" s="42"/>
      <c r="U39" s="42"/>
      <c r="V39" s="42"/>
      <c r="W39" s="42"/>
      <c r="X39" s="42"/>
      <c r="Y39" s="42"/>
      <c r="Z39" s="42"/>
    </row>
    <row r="40" ht="70.5" customHeight="1">
      <c r="A40" s="171" t="s">
        <v>162</v>
      </c>
      <c r="B40" s="73"/>
      <c r="C40" s="73"/>
      <c r="D40" s="73"/>
      <c r="E40" s="73"/>
      <c r="F40" s="73"/>
      <c r="G40" s="73"/>
      <c r="H40" s="73"/>
      <c r="I40" s="73"/>
      <c r="J40" s="73"/>
      <c r="K40" s="73"/>
      <c r="L40" s="73"/>
      <c r="M40" s="75"/>
      <c r="N40" s="167">
        <v>46357.0</v>
      </c>
      <c r="O40" s="63"/>
      <c r="P40" s="42"/>
      <c r="Q40" s="42"/>
      <c r="R40" s="42"/>
      <c r="S40" s="42"/>
      <c r="T40" s="42"/>
      <c r="U40" s="42"/>
      <c r="V40" s="42"/>
      <c r="W40" s="42"/>
      <c r="X40" s="42"/>
      <c r="Y40" s="42"/>
      <c r="Z40" s="42"/>
    </row>
    <row r="41" ht="19.5" customHeight="1">
      <c r="A41" s="164" t="s">
        <v>163</v>
      </c>
      <c r="B41" s="54"/>
      <c r="C41" s="54"/>
      <c r="D41" s="54"/>
      <c r="E41" s="54"/>
      <c r="F41" s="54"/>
      <c r="G41" s="54"/>
      <c r="H41" s="54"/>
      <c r="I41" s="54"/>
      <c r="J41" s="54"/>
      <c r="K41" s="54"/>
      <c r="L41" s="54"/>
      <c r="M41" s="55"/>
      <c r="N41" s="165" t="s">
        <v>126</v>
      </c>
      <c r="O41" s="57"/>
      <c r="P41" s="42"/>
      <c r="Q41" s="42"/>
      <c r="R41" s="42"/>
      <c r="S41" s="42"/>
      <c r="T41" s="42"/>
      <c r="U41" s="42"/>
      <c r="V41" s="42"/>
      <c r="W41" s="42"/>
      <c r="X41" s="42"/>
      <c r="Y41" s="42"/>
      <c r="Z41" s="42"/>
    </row>
    <row r="42" ht="12.75" customHeight="1">
      <c r="A42" s="166"/>
      <c r="B42" s="59"/>
      <c r="C42" s="59"/>
      <c r="D42" s="59"/>
      <c r="E42" s="59"/>
      <c r="F42" s="59"/>
      <c r="G42" s="59"/>
      <c r="H42" s="59"/>
      <c r="I42" s="59"/>
      <c r="J42" s="59"/>
      <c r="K42" s="59"/>
      <c r="L42" s="59"/>
      <c r="M42" s="60"/>
      <c r="N42" s="172"/>
      <c r="O42" s="63"/>
      <c r="P42" s="42"/>
      <c r="Q42" s="42"/>
      <c r="R42" s="42"/>
      <c r="S42" s="42"/>
      <c r="T42" s="42"/>
      <c r="U42" s="42"/>
      <c r="V42" s="42"/>
      <c r="W42" s="42"/>
      <c r="X42" s="42"/>
      <c r="Y42" s="42"/>
      <c r="Z42" s="42"/>
    </row>
    <row r="43" ht="12.75" customHeight="1">
      <c r="A43" s="171"/>
      <c r="B43" s="73"/>
      <c r="C43" s="73"/>
      <c r="D43" s="73"/>
      <c r="E43" s="73"/>
      <c r="F43" s="73"/>
      <c r="G43" s="73"/>
      <c r="H43" s="73"/>
      <c r="I43" s="73"/>
      <c r="J43" s="73"/>
      <c r="K43" s="73"/>
      <c r="L43" s="73"/>
      <c r="M43" s="75"/>
      <c r="N43" s="173"/>
      <c r="O43" s="79"/>
      <c r="P43" s="42"/>
      <c r="Q43" s="42"/>
      <c r="R43" s="42"/>
      <c r="S43" s="42"/>
      <c r="T43" s="42"/>
      <c r="U43" s="42"/>
      <c r="V43" s="42"/>
      <c r="W43" s="42"/>
      <c r="X43" s="42"/>
      <c r="Y43" s="42"/>
      <c r="Z43" s="42"/>
    </row>
    <row r="44" ht="4.5" customHeight="1">
      <c r="A44" s="174"/>
      <c r="B44" s="100"/>
      <c r="C44" s="100"/>
      <c r="D44" s="100"/>
      <c r="E44" s="100"/>
      <c r="F44" s="100"/>
      <c r="G44" s="100"/>
      <c r="H44" s="100"/>
      <c r="I44" s="100"/>
      <c r="J44" s="100"/>
      <c r="K44" s="100"/>
      <c r="L44" s="100"/>
      <c r="M44" s="100"/>
      <c r="N44" s="100"/>
      <c r="O44" s="175"/>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117" t="s">
        <v>87</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117" t="s">
        <v>137</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117" t="s">
        <v>138</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117" t="s">
        <v>139</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117" t="s">
        <v>140</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117" t="s">
        <v>141</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117" t="s">
        <v>142</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117" t="s">
        <v>143</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117" t="s">
        <v>144</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117" t="s">
        <v>145</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117" t="s">
        <v>146</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117" t="s">
        <v>147</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117" t="s">
        <v>148</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77" t="s">
        <v>53</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77" t="s">
        <v>53</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68" orientation="portrait"/>
  <headerFooter>
    <oddFooter>&amp;RDiseñado por: Wilson Andrade González</oddFooter>
  </headerFooter>
  <drawing r:id="rId1"/>
</worksheet>
</file>